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robbeynon/Dropbox (Personal)/1. Research/2. Papers/PAPERS IN PREP/17_DSPaper_Bayrametal/"/>
    </mc:Choice>
  </mc:AlternateContent>
  <xr:revisionPtr revIDLastSave="0" documentId="13_ncr:1_{73AD634E-9C1B-454C-B8F1-9372123A413F}" xr6:coauthVersionLast="45" xr6:coauthVersionMax="45" xr10:uidLastSave="{00000000-0000-0000-0000-000000000000}"/>
  <bookViews>
    <workbookView xWindow="2120" yWindow="2740" windowWidth="53640" windowHeight="27660" xr2:uid="{00000000-000D-0000-FFFF-FFFF00000000}"/>
  </bookViews>
  <sheets>
    <sheet name="140520_HelenSV_CatAnalysis_AllG" sheetId="1" r:id="rId1"/>
  </sheets>
  <definedNames>
    <definedName name="_xlnm._FilterDatabase" localSheetId="0" hidden="1">'140520_HelenSV_CatAnalysis_AllG'!$A$1:$BZ$30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2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AS24" i="1" l="1"/>
  <c r="AS20" i="1"/>
  <c r="AS3" i="1"/>
  <c r="AS15" i="1"/>
  <c r="AS7" i="1"/>
  <c r="AS6" i="1"/>
  <c r="AS27" i="1"/>
  <c r="AS22" i="1"/>
  <c r="AS26" i="1"/>
  <c r="AS8" i="1"/>
  <c r="AS13" i="1"/>
  <c r="AS18" i="1"/>
  <c r="AS25" i="1"/>
  <c r="AS4" i="1"/>
  <c r="AS21" i="1"/>
  <c r="AS12" i="1"/>
  <c r="AS23" i="1"/>
  <c r="AS28" i="1"/>
  <c r="AS2" i="1"/>
  <c r="AS29" i="1"/>
  <c r="AS30" i="1"/>
  <c r="AS10" i="1"/>
  <c r="AS11" i="1"/>
  <c r="AS19" i="1"/>
  <c r="AS9" i="1"/>
  <c r="AS17" i="1"/>
  <c r="AS14" i="1"/>
  <c r="AS16" i="1"/>
  <c r="AS5" i="1"/>
  <c r="BS31" i="1" l="1"/>
  <c r="BT31" i="1"/>
  <c r="BU31" i="1"/>
  <c r="BV31" i="1"/>
  <c r="BW31" i="1"/>
  <c r="BX31" i="1"/>
  <c r="BY31" i="1"/>
  <c r="BZ31" i="1"/>
  <c r="CA3" i="1"/>
  <c r="CB3" i="1"/>
  <c r="CC3" i="1"/>
  <c r="CD3" i="1"/>
  <c r="CE3" i="1"/>
  <c r="CF3" i="1"/>
  <c r="CA4" i="1"/>
  <c r="CB4" i="1"/>
  <c r="CC4" i="1"/>
  <c r="CD4" i="1"/>
  <c r="CE4" i="1"/>
  <c r="CF4" i="1"/>
  <c r="CA5" i="1"/>
  <c r="CB5" i="1"/>
  <c r="CC5" i="1"/>
  <c r="CD5" i="1"/>
  <c r="CE5" i="1"/>
  <c r="CF5" i="1"/>
  <c r="CA6" i="1"/>
  <c r="CB6" i="1"/>
  <c r="CC6" i="1"/>
  <c r="CD6" i="1"/>
  <c r="CE6" i="1"/>
  <c r="CF6" i="1"/>
  <c r="CA7" i="1"/>
  <c r="CB7" i="1"/>
  <c r="CC7" i="1"/>
  <c r="CD7" i="1"/>
  <c r="CE7" i="1"/>
  <c r="CF7" i="1"/>
  <c r="CA8" i="1"/>
  <c r="CB8" i="1"/>
  <c r="CC8" i="1"/>
  <c r="CD8" i="1"/>
  <c r="CE8" i="1"/>
  <c r="CF8" i="1"/>
  <c r="CA9" i="1"/>
  <c r="CB9" i="1"/>
  <c r="CC9" i="1"/>
  <c r="CD9" i="1"/>
  <c r="CE9" i="1"/>
  <c r="CF9" i="1"/>
  <c r="CA10" i="1"/>
  <c r="CB10" i="1"/>
  <c r="CC10" i="1"/>
  <c r="CD10" i="1"/>
  <c r="CE10" i="1"/>
  <c r="CF10" i="1"/>
  <c r="CA11" i="1"/>
  <c r="CB11" i="1"/>
  <c r="CC11" i="1"/>
  <c r="CD11" i="1"/>
  <c r="CE11" i="1"/>
  <c r="CF11" i="1"/>
  <c r="CA12" i="1"/>
  <c r="CB12" i="1"/>
  <c r="CC12" i="1"/>
  <c r="CD12" i="1"/>
  <c r="CE12" i="1"/>
  <c r="CF12" i="1"/>
  <c r="CA13" i="1"/>
  <c r="CB13" i="1"/>
  <c r="CC13" i="1"/>
  <c r="CD13" i="1"/>
  <c r="CE13" i="1"/>
  <c r="CF13" i="1"/>
  <c r="CA14" i="1"/>
  <c r="CB14" i="1"/>
  <c r="CC14" i="1"/>
  <c r="CD14" i="1"/>
  <c r="CE14" i="1"/>
  <c r="CF14" i="1"/>
  <c r="CA15" i="1"/>
  <c r="CB15" i="1"/>
  <c r="CC15" i="1"/>
  <c r="CD15" i="1"/>
  <c r="CE15" i="1"/>
  <c r="CF15" i="1"/>
  <c r="CA16" i="1"/>
  <c r="CB16" i="1"/>
  <c r="CC16" i="1"/>
  <c r="CD16" i="1"/>
  <c r="CE16" i="1"/>
  <c r="CF16" i="1"/>
  <c r="CA17" i="1"/>
  <c r="CB17" i="1"/>
  <c r="CC17" i="1"/>
  <c r="CD17" i="1"/>
  <c r="CE17" i="1"/>
  <c r="CF17" i="1"/>
  <c r="CA18" i="1"/>
  <c r="CB18" i="1"/>
  <c r="CC18" i="1"/>
  <c r="CD18" i="1"/>
  <c r="CE18" i="1"/>
  <c r="CF18" i="1"/>
  <c r="CA19" i="1"/>
  <c r="CB19" i="1"/>
  <c r="CC19" i="1"/>
  <c r="CD19" i="1"/>
  <c r="CE19" i="1"/>
  <c r="CF19" i="1"/>
  <c r="CA20" i="1"/>
  <c r="CB20" i="1"/>
  <c r="CC20" i="1"/>
  <c r="CD20" i="1"/>
  <c r="CE20" i="1"/>
  <c r="CF20" i="1"/>
  <c r="CA21" i="1"/>
  <c r="CB21" i="1"/>
  <c r="CC21" i="1"/>
  <c r="CD21" i="1"/>
  <c r="CE21" i="1"/>
  <c r="CF21" i="1"/>
  <c r="CA22" i="1"/>
  <c r="CB22" i="1"/>
  <c r="CC22" i="1"/>
  <c r="CD22" i="1"/>
  <c r="CE22" i="1"/>
  <c r="CF22" i="1"/>
  <c r="CA23" i="1"/>
  <c r="CB23" i="1"/>
  <c r="CC23" i="1"/>
  <c r="CD23" i="1"/>
  <c r="CE23" i="1"/>
  <c r="CF23" i="1"/>
  <c r="CA24" i="1"/>
  <c r="CB24" i="1"/>
  <c r="CC24" i="1"/>
  <c r="CD24" i="1"/>
  <c r="CE24" i="1"/>
  <c r="CF24" i="1"/>
  <c r="CA25" i="1"/>
  <c r="CB25" i="1"/>
  <c r="CC25" i="1"/>
  <c r="CD25" i="1"/>
  <c r="CE25" i="1"/>
  <c r="CF25" i="1"/>
  <c r="CA26" i="1"/>
  <c r="CB26" i="1"/>
  <c r="CC26" i="1"/>
  <c r="CD26" i="1"/>
  <c r="CE26" i="1"/>
  <c r="CF26" i="1"/>
  <c r="CA27" i="1"/>
  <c r="CB27" i="1"/>
  <c r="CC27" i="1"/>
  <c r="CD27" i="1"/>
  <c r="CE27" i="1"/>
  <c r="CF27" i="1"/>
  <c r="CA28" i="1"/>
  <c r="CB28" i="1"/>
  <c r="CC28" i="1"/>
  <c r="CD28" i="1"/>
  <c r="CE28" i="1"/>
  <c r="CF28" i="1"/>
  <c r="CA29" i="1"/>
  <c r="CB29" i="1"/>
  <c r="CC29" i="1"/>
  <c r="CD29" i="1"/>
  <c r="CE29" i="1"/>
  <c r="CF29" i="1"/>
  <c r="CA30" i="1"/>
  <c r="CB30" i="1"/>
  <c r="CC30" i="1"/>
  <c r="CD30" i="1"/>
  <c r="CE30" i="1"/>
  <c r="CF30" i="1"/>
  <c r="CF2" i="1"/>
  <c r="CD2" i="1"/>
  <c r="CB2" i="1"/>
  <c r="CE2" i="1"/>
  <c r="CC2" i="1"/>
  <c r="CA2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C31" i="1"/>
  <c r="AY3" i="1" l="1"/>
  <c r="AY4" i="1"/>
  <c r="AY6" i="1"/>
  <c r="AY5" i="1"/>
  <c r="AY7" i="1"/>
  <c r="AY8" i="1"/>
  <c r="AY9" i="1"/>
  <c r="AY10" i="1"/>
  <c r="AY11" i="1"/>
  <c r="AY12" i="1"/>
  <c r="AY14" i="1"/>
  <c r="AY13" i="1"/>
  <c r="AY15" i="1"/>
  <c r="AY16" i="1"/>
  <c r="AY17" i="1"/>
  <c r="AY18" i="1"/>
  <c r="AY19" i="1"/>
  <c r="AY20" i="1"/>
  <c r="AY22" i="1"/>
  <c r="AY23" i="1"/>
  <c r="AY21" i="1"/>
  <c r="AY24" i="1"/>
  <c r="AY28" i="1"/>
  <c r="AY26" i="1"/>
  <c r="AY27" i="1"/>
  <c r="AY29" i="1"/>
  <c r="AY25" i="1"/>
  <c r="AY30" i="1"/>
  <c r="AX3" i="1"/>
  <c r="AX4" i="1"/>
  <c r="AX6" i="1"/>
  <c r="AX5" i="1"/>
  <c r="AX7" i="1"/>
  <c r="AX8" i="1"/>
  <c r="AX9" i="1"/>
  <c r="AX10" i="1"/>
  <c r="AX11" i="1"/>
  <c r="AX12" i="1"/>
  <c r="AX14" i="1"/>
  <c r="AX13" i="1"/>
  <c r="AX15" i="1"/>
  <c r="AX16" i="1"/>
  <c r="AX17" i="1"/>
  <c r="AX18" i="1"/>
  <c r="AX19" i="1"/>
  <c r="AX20" i="1"/>
  <c r="AX22" i="1"/>
  <c r="AX23" i="1"/>
  <c r="AX21" i="1"/>
  <c r="AX24" i="1"/>
  <c r="AX28" i="1"/>
  <c r="AX26" i="1"/>
  <c r="AX27" i="1"/>
  <c r="AX29" i="1"/>
  <c r="AX25" i="1"/>
  <c r="AX30" i="1"/>
  <c r="AY2" i="1"/>
  <c r="AX2" i="1"/>
  <c r="AW3" i="1"/>
  <c r="AW4" i="1"/>
  <c r="AW6" i="1"/>
  <c r="AW5" i="1"/>
  <c r="AW7" i="1"/>
  <c r="AW8" i="1"/>
  <c r="AW9" i="1"/>
  <c r="AW10" i="1"/>
  <c r="AW11" i="1"/>
  <c r="AW12" i="1"/>
  <c r="AW14" i="1"/>
  <c r="AW13" i="1"/>
  <c r="AW15" i="1"/>
  <c r="AW16" i="1"/>
  <c r="AW17" i="1"/>
  <c r="AW18" i="1"/>
  <c r="AW19" i="1"/>
  <c r="AW20" i="1"/>
  <c r="AW22" i="1"/>
  <c r="AW23" i="1"/>
  <c r="AW21" i="1"/>
  <c r="AW24" i="1"/>
  <c r="AW28" i="1"/>
  <c r="AW26" i="1"/>
  <c r="AW27" i="1"/>
  <c r="AW29" i="1"/>
  <c r="AW25" i="1"/>
  <c r="AW30" i="1"/>
  <c r="AV3" i="1"/>
  <c r="AV4" i="1"/>
  <c r="AV6" i="1"/>
  <c r="AV5" i="1"/>
  <c r="AV7" i="1"/>
  <c r="AV8" i="1"/>
  <c r="AV9" i="1"/>
  <c r="AV10" i="1"/>
  <c r="AV11" i="1"/>
  <c r="AV12" i="1"/>
  <c r="AV14" i="1"/>
  <c r="AV13" i="1"/>
  <c r="AV15" i="1"/>
  <c r="AV16" i="1"/>
  <c r="AV17" i="1"/>
  <c r="AV18" i="1"/>
  <c r="AV19" i="1"/>
  <c r="AV20" i="1"/>
  <c r="AV22" i="1"/>
  <c r="AV23" i="1"/>
  <c r="AV21" i="1"/>
  <c r="AV24" i="1"/>
  <c r="AV28" i="1"/>
  <c r="AV26" i="1"/>
  <c r="AV27" i="1"/>
  <c r="AV29" i="1"/>
  <c r="AV25" i="1"/>
  <c r="AV30" i="1"/>
  <c r="AW2" i="1"/>
  <c r="AV2" i="1"/>
  <c r="AU3" i="1"/>
  <c r="AU4" i="1"/>
  <c r="AU6" i="1"/>
  <c r="AU5" i="1"/>
  <c r="AU7" i="1"/>
  <c r="AU8" i="1"/>
  <c r="AU9" i="1"/>
  <c r="AU10" i="1"/>
  <c r="AU11" i="1"/>
  <c r="AU12" i="1"/>
  <c r="AU14" i="1"/>
  <c r="AU13" i="1"/>
  <c r="AU15" i="1"/>
  <c r="AU16" i="1"/>
  <c r="AU17" i="1"/>
  <c r="AU18" i="1"/>
  <c r="AU19" i="1"/>
  <c r="AU20" i="1"/>
  <c r="AU22" i="1"/>
  <c r="AU23" i="1"/>
  <c r="AU21" i="1"/>
  <c r="AU24" i="1"/>
  <c r="AU28" i="1"/>
  <c r="AU26" i="1"/>
  <c r="AU27" i="1"/>
  <c r="AU29" i="1"/>
  <c r="AU25" i="1"/>
  <c r="AU30" i="1"/>
  <c r="AT3" i="1"/>
  <c r="AT4" i="1"/>
  <c r="AT6" i="1"/>
  <c r="AT5" i="1"/>
  <c r="AT7" i="1"/>
  <c r="AT8" i="1"/>
  <c r="AT9" i="1"/>
  <c r="AT10" i="1"/>
  <c r="AT11" i="1"/>
  <c r="AT12" i="1"/>
  <c r="AT14" i="1"/>
  <c r="AT13" i="1"/>
  <c r="AT15" i="1"/>
  <c r="AT16" i="1"/>
  <c r="AT17" i="1"/>
  <c r="AT18" i="1"/>
  <c r="AT19" i="1"/>
  <c r="AT20" i="1"/>
  <c r="AT22" i="1"/>
  <c r="AT23" i="1"/>
  <c r="AT21" i="1"/>
  <c r="AT24" i="1"/>
  <c r="AT28" i="1"/>
  <c r="AT26" i="1"/>
  <c r="AT27" i="1"/>
  <c r="AT29" i="1"/>
  <c r="AT25" i="1"/>
  <c r="AT30" i="1"/>
  <c r="AU2" i="1"/>
  <c r="AT2" i="1"/>
  <c r="AZ3" i="1"/>
  <c r="AZ4" i="1"/>
  <c r="AZ6" i="1"/>
  <c r="AZ5" i="1"/>
  <c r="AZ7" i="1"/>
  <c r="AZ8" i="1"/>
  <c r="AZ9" i="1"/>
  <c r="AZ10" i="1"/>
  <c r="AZ11" i="1"/>
  <c r="AZ12" i="1"/>
  <c r="AZ14" i="1"/>
  <c r="AZ13" i="1"/>
  <c r="AZ15" i="1"/>
  <c r="AZ16" i="1"/>
  <c r="AZ17" i="1"/>
  <c r="AZ18" i="1"/>
  <c r="AZ19" i="1"/>
  <c r="AZ20" i="1"/>
  <c r="AZ22" i="1"/>
  <c r="AZ23" i="1"/>
  <c r="AZ21" i="1"/>
  <c r="AZ24" i="1"/>
  <c r="AZ28" i="1"/>
  <c r="AZ26" i="1"/>
  <c r="AZ27" i="1"/>
  <c r="AZ29" i="1"/>
  <c r="AZ25" i="1"/>
  <c r="AZ30" i="1"/>
  <c r="AZ2" i="1"/>
  <c r="B3" i="1"/>
  <c r="BA3" i="1" s="1"/>
  <c r="B28" i="1"/>
  <c r="BA28" i="1" s="1"/>
  <c r="B15" i="1"/>
  <c r="BA15" i="1" s="1"/>
  <c r="B26" i="1"/>
  <c r="BA26" i="1" s="1"/>
  <c r="B16" i="1"/>
  <c r="BA16" i="1" s="1"/>
  <c r="B18" i="1"/>
  <c r="BA18" i="1" s="1"/>
  <c r="B17" i="1"/>
  <c r="BA17" i="1" s="1"/>
  <c r="B13" i="1"/>
  <c r="BA13" i="1" s="1"/>
  <c r="B23" i="1"/>
  <c r="BA23" i="1" s="1"/>
  <c r="B25" i="1"/>
  <c r="BA25" i="1" s="1"/>
  <c r="B22" i="1"/>
  <c r="BA22" i="1" s="1"/>
  <c r="B21" i="1"/>
  <c r="BA21" i="1" s="1"/>
  <c r="B11" i="1"/>
  <c r="BA11" i="1" s="1"/>
  <c r="B10" i="1"/>
  <c r="BA10" i="1" s="1"/>
  <c r="B20" i="1"/>
  <c r="BA20" i="1" s="1"/>
  <c r="B30" i="1"/>
  <c r="BA30" i="1" s="1"/>
  <c r="B14" i="1"/>
  <c r="BA14" i="1" s="1"/>
  <c r="B29" i="1"/>
  <c r="BA29" i="1" s="1"/>
  <c r="B27" i="1"/>
  <c r="BA27" i="1" s="1"/>
  <c r="B8" i="1"/>
  <c r="BA8" i="1" s="1"/>
  <c r="B12" i="1"/>
  <c r="BA12" i="1" s="1"/>
  <c r="B19" i="1"/>
  <c r="BA19" i="1" s="1"/>
  <c r="B6" i="1"/>
  <c r="BA6" i="1" s="1"/>
  <c r="B2" i="1"/>
  <c r="BA2" i="1" s="1"/>
  <c r="B4" i="1"/>
  <c r="BA4" i="1" s="1"/>
  <c r="B5" i="1"/>
  <c r="BA5" i="1" s="1"/>
  <c r="B9" i="1"/>
  <c r="BA9" i="1" s="1"/>
  <c r="B7" i="1"/>
  <c r="BA7" i="1" s="1"/>
  <c r="B24" i="1"/>
  <c r="BA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tc={AC47B934-651F-9447-A9C4-AD55E3BE0D29}</author>
    <author>tc={61D9967D-18DC-084D-A68D-ACFF663E870E}</author>
    <author>tc={C17DA34C-A5DA-304C-BC14-4B07B91673CB}</author>
    <author>Rob Beynon</author>
  </authors>
  <commentList>
    <comment ref="AS2" authorId="0" shapeId="0" xr:uid="{AC47B934-651F-9447-A9C4-AD55E3BE0D2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Paired t test for subordinate vs dominant
</t>
      </text>
    </comment>
    <comment ref="BC2" authorId="1" shapeId="0" xr:uid="{61D9967D-18DC-084D-A68D-ACFF663E87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Raw (not normalised) data from here on
</t>
      </text>
    </comment>
    <comment ref="CA2" authorId="2" shapeId="0" xr:uid="{C17DA34C-A5DA-304C-BC14-4B07B91673CB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Summary, non-normlasied data</t>
      </text>
    </comment>
    <comment ref="A3" authorId="3" shapeId="0" xr:uid="{0C51A4D3-8405-7146-A6A2-3111BC96C0E0}">
      <text>
        <r>
          <rPr>
            <b/>
            <sz val="10"/>
            <color rgb="FF000000"/>
            <rFont val="Tahoma"/>
            <family val="2"/>
          </rPr>
          <t>Rob Beynon: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 changed accession number as this is the correct entry for stringdb</t>
        </r>
      </text>
    </comment>
  </commentList>
</comments>
</file>

<file path=xl/sharedStrings.xml><?xml version="1.0" encoding="utf-8"?>
<sst xmlns="http://schemas.openxmlformats.org/spreadsheetml/2006/main" count="284" uniqueCount="147">
  <si>
    <t>Dom</t>
  </si>
  <si>
    <t>Sub</t>
  </si>
  <si>
    <t>Control</t>
  </si>
  <si>
    <t>Accession</t>
  </si>
  <si>
    <t>Peptide count</t>
  </si>
  <si>
    <t>Unique peptides</t>
  </si>
  <si>
    <t>Confidence score</t>
  </si>
  <si>
    <t>Anova (p)</t>
  </si>
  <si>
    <t>q Value</t>
  </si>
  <si>
    <t>Max fold change</t>
  </si>
  <si>
    <t>Power</t>
  </si>
  <si>
    <t>Highest mean condition</t>
  </si>
  <si>
    <t>Lowest mean condition</t>
  </si>
  <si>
    <t>Mass</t>
  </si>
  <si>
    <t>Description</t>
  </si>
  <si>
    <t>Q06890</t>
  </si>
  <si>
    <t>CLUS_MOUSE Clusterin OS=Mus musculus GN=Clu PE=1 SV=1</t>
  </si>
  <si>
    <t>Q9Z0J0</t>
  </si>
  <si>
    <t>NPC2_MOUSE Epididymal secretory protein E1 OS=Mus musculus GN=Npc2 PE=2 SV=1</t>
  </si>
  <si>
    <t>P81117</t>
  </si>
  <si>
    <t>NUCB2_MOUSE Nucleobindin-2 OS=Mus musculus GN=Nucb2 PE=1 SV=2</t>
  </si>
  <si>
    <t>Q09098</t>
  </si>
  <si>
    <t>PATE4_MOUSE Prostate and testis expressed protein 4 OS=Mus musculus GN=Pate4 PE=1 SV=3</t>
  </si>
  <si>
    <t>P30933</t>
  </si>
  <si>
    <t>SVS5_MOUSE Seminal vesicle secretory protein 5 OS=Mus musculus GN=Svs5 PE=2 SV=1</t>
  </si>
  <si>
    <t>Q6WIZ7;Q8JZQ5;Q920F6</t>
  </si>
  <si>
    <t>Q6WIZ7_MOUSE PSv-2 OS=Mus musculus GN=Svs1 PE=2 SV=1</t>
  </si>
  <si>
    <t>P18419</t>
  </si>
  <si>
    <t>SVS4_MOUSE Seminal vesicle secretory protein 4 OS=Mus musculus GN=Svs4 PE=1 SV=2</t>
  </si>
  <si>
    <t>Q64356</t>
  </si>
  <si>
    <t>SVS6_MOUSE Seminal vesicle secretory protein 6 OS=Mus musculus GN=Svs6 PE=2 SV=1</t>
  </si>
  <si>
    <t>P12032</t>
  </si>
  <si>
    <t>TIMP1_MOUSE Metalloproteinase inhibitor 1 OS=Mus musculus GN=Timp1 PE=2 SV=2</t>
  </si>
  <si>
    <t>Q61400</t>
  </si>
  <si>
    <t>CEAMA_MOUSE Carcinoembryonic antigen-related cell adhesion molecule 10 OS=Mus musculus GN=Ceacam10 PE=1 SV=1</t>
  </si>
  <si>
    <t>Q8CEK3</t>
  </si>
  <si>
    <t>SPIKL_MOUSE Serine protease inhibitor kazal-like protein, minor form OS=Mus musculus PE=1 SV=1</t>
  </si>
  <si>
    <t>P14211</t>
  </si>
  <si>
    <t>CALR_MOUSE Calreticulin OS=Mus musculus GN=Calr PE=1 SV=1</t>
  </si>
  <si>
    <t>Q9QZL9</t>
  </si>
  <si>
    <t>DKKL1_MOUSE Dickkopf-like protein 1 OS=Mus musculus GN=Dkkl1 PE=2 SV=2</t>
  </si>
  <si>
    <t>Q8BND5</t>
  </si>
  <si>
    <t>QSOX1_MOUSE Sulfhydryl oxidase 1 OS=Mus musculus GN=Qsox1 PE=2 SV=1</t>
  </si>
  <si>
    <t>Q9D309</t>
  </si>
  <si>
    <t>FAM3B_MOUSE Protein FAM3B OS=Mus musculus GN=Fam3b PE=1 SV=1</t>
  </si>
  <si>
    <t>P21460</t>
  </si>
  <si>
    <t>CYTC_MOUSE Cystatin-C OS=Mus musculus GN=Cst3 PE=2 SV=2</t>
  </si>
  <si>
    <t>P09036</t>
  </si>
  <si>
    <t>ISK3_MOUSE Serine protease inhibitor Kazal-type 3 OS=Mus musculus GN=Spink3 PE=1 SV=1</t>
  </si>
  <si>
    <t>Q3SXH3</t>
  </si>
  <si>
    <t>Q3SXH3_MOUSE Seminal vesicle antigen OS=Mus musculus GN=Sva PE=2 SV=1</t>
  </si>
  <si>
    <t>P20029</t>
  </si>
  <si>
    <t>GRP78_MOUSE 78 kDa glucose-regulated protein OS=Mus musculus GN=Hspa5 PE=1 SV=3</t>
  </si>
  <si>
    <t>P06869</t>
  </si>
  <si>
    <t>UROK_MOUSE Urokinase-type plasminogen activator OS=Mus musculus GN=Plau PE=1 SV=1</t>
  </si>
  <si>
    <t>Q8BZH1</t>
  </si>
  <si>
    <t>TGM4_MOUSE Protein-glutamine gamma-glutamyltransferase 4 OS=Mus musculus GN=Tgm4 PE=1 SV=2</t>
  </si>
  <si>
    <t>Q9QY48</t>
  </si>
  <si>
    <t>DNS2B_MOUSE Deoxyribonuclease-2-beta OS=Mus musculus GN=Dnase2b PE=2 SV=1</t>
  </si>
  <si>
    <t>P01887</t>
  </si>
  <si>
    <t>B2MG_MOUSE Beta-2-microglobulin OS=Mus musculus GN=B2m PE=1 SV=1</t>
  </si>
  <si>
    <t>Q3UN54</t>
  </si>
  <si>
    <t>SSLP1_MOUSE Secreted seminal-vesicle Ly-6 protein 1 OS=Mus musculus GN=Sslp1 PE=1 SV=1</t>
  </si>
  <si>
    <t>P07724</t>
  </si>
  <si>
    <t>ALBU_MOUSE Serum albumin OS=Mus musculus GN=Alb PE=1 SV=3</t>
  </si>
  <si>
    <t>Q07235</t>
  </si>
  <si>
    <t>GDN_MOUSE Glia-derived nexin OS=Mus musculus GN=Serpine2 PE=2 SV=2</t>
  </si>
  <si>
    <t>P07759;P29621</t>
  </si>
  <si>
    <t>SPA3K_MOUSE Serine protease inhibitor A3K OS=Mus musculus GN=Serpina3k PE=1 SV=2</t>
  </si>
  <si>
    <t>D_1</t>
  </si>
  <si>
    <t>D_5</t>
  </si>
  <si>
    <t>D_7</t>
  </si>
  <si>
    <t>D_11</t>
  </si>
  <si>
    <t>D_15</t>
  </si>
  <si>
    <t>D_16</t>
  </si>
  <si>
    <t>D_19</t>
  </si>
  <si>
    <t>D_24</t>
  </si>
  <si>
    <t>S_2</t>
  </si>
  <si>
    <t>S_4</t>
  </si>
  <si>
    <t>S_8</t>
  </si>
  <si>
    <t>S_12</t>
  </si>
  <si>
    <t>S_14</t>
  </si>
  <si>
    <t>S_17</t>
  </si>
  <si>
    <t>S_20</t>
  </si>
  <si>
    <t>S_23</t>
  </si>
  <si>
    <t>C_3</t>
  </si>
  <si>
    <t>C_6</t>
  </si>
  <si>
    <t>C_9</t>
  </si>
  <si>
    <t>C_10</t>
  </si>
  <si>
    <t>C_13</t>
  </si>
  <si>
    <t>C_18</t>
  </si>
  <si>
    <t>C_21</t>
  </si>
  <si>
    <t>C_22</t>
  </si>
  <si>
    <t>F2Z472_MOUSE Seminal vesicle secretion III OS Mus musculus GN Svs3a PE 2 SV 1</t>
  </si>
  <si>
    <t>F2Z472</t>
  </si>
  <si>
    <t>Q8BS30</t>
  </si>
  <si>
    <t>Q8BS30_MOUSE Semenoclotin OS=Mus musculus GN=Semg1 PE=2 SV=1</t>
  </si>
  <si>
    <t>Accn</t>
  </si>
  <si>
    <t>SVS1</t>
  </si>
  <si>
    <t>SVS2</t>
  </si>
  <si>
    <t>SVS4</t>
  </si>
  <si>
    <t>SVS6</t>
  </si>
  <si>
    <t>SVS5</t>
  </si>
  <si>
    <t>SPIKL</t>
  </si>
  <si>
    <t>SVS3</t>
  </si>
  <si>
    <t>PATE4</t>
  </si>
  <si>
    <t>ISK3</t>
  </si>
  <si>
    <t>SVA</t>
  </si>
  <si>
    <t>Caecam10</t>
  </si>
  <si>
    <t>Qsox</t>
  </si>
  <si>
    <t>B2MG</t>
  </si>
  <si>
    <t>Ly-6</t>
  </si>
  <si>
    <t>GDN</t>
  </si>
  <si>
    <t>NUCB2</t>
  </si>
  <si>
    <t>CLUS</t>
  </si>
  <si>
    <t>NPC2</t>
  </si>
  <si>
    <t>DKKL1</t>
  </si>
  <si>
    <t>FAM3B</t>
  </si>
  <si>
    <t>Prot</t>
  </si>
  <si>
    <t>Q6WIZ7</t>
  </si>
  <si>
    <t>P07759</t>
  </si>
  <si>
    <t>SEMD</t>
  </si>
  <si>
    <t>SEMS</t>
  </si>
  <si>
    <t>SEMC</t>
  </si>
  <si>
    <t>SPA3K</t>
  </si>
  <si>
    <t>TGM4</t>
  </si>
  <si>
    <t>Chang</t>
  </si>
  <si>
    <t>Protein</t>
  </si>
  <si>
    <t>Ave_D</t>
  </si>
  <si>
    <t>Ave_S</t>
  </si>
  <si>
    <t>Sem_D</t>
  </si>
  <si>
    <t>SEM_S</t>
  </si>
  <si>
    <t>Sem_C</t>
  </si>
  <si>
    <t>Ave_C</t>
  </si>
  <si>
    <t>Secreted</t>
  </si>
  <si>
    <t>Y</t>
  </si>
  <si>
    <t>TIMP1</t>
  </si>
  <si>
    <t>ALBU</t>
  </si>
  <si>
    <t>CYTC</t>
  </si>
  <si>
    <t>UROK</t>
  </si>
  <si>
    <t>BIP</t>
  </si>
  <si>
    <t>CALR</t>
  </si>
  <si>
    <t>DNS2B</t>
  </si>
  <si>
    <t>PAIRED TTEST</t>
  </si>
  <si>
    <t>MeanD</t>
  </si>
  <si>
    <t>MeanS</t>
  </si>
  <si>
    <t>MeanC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</si>
</sst>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0" fontId="0" fillId="34" borderId="0" xfId="0" applyFill="1"/>
    <xf numFmtId="11" fontId="0" fillId="33" borderId="0" xfId="0" applyNumberFormat="1" applyFill="1"/>
    <xf numFmtId="11" fontId="0" fillId="36" borderId="0" xfId="0" applyNumberFormat="1" applyFill="1"/>
    <xf numFmtId="11" fontId="0" fillId="35" borderId="0" xfId="0" applyNumberFormat="1" applyFill="1"/>
    <xf numFmtId="11" fontId="0" fillId="37" borderId="0" xfId="0" applyNumberFormat="1" applyFill="1"/>
    <xf numFmtId="11" fontId="0" fillId="0" borderId="0" xfId="0" applyNumberFormat="1"/>
    <xf numFmtId="0" fontId="20" fillId="0" borderId="0" xfId="0" applyFont="1"/>
    <xf numFmtId="0" fontId="21" fillId="0" borderId="0" xfId="0" applyFont="1"/>
    <xf numFmtId="11" fontId="0" fillId="38" borderId="0" xfId="0" applyNumberFormat="1" applyFill="1"/>
    <xf numFmtId="11" fontId="0" fillId="34" borderId="0" xfId="0" applyNumberFormat="1" applyFill="1"/>
    <xf numFmtId="11" fontId="0" fillId="39" borderId="0" xfId="0" applyNumberFormat="1" applyFill="1"/>
    <xf numFmtId="0" fontId="0" fillId="39" borderId="0" xfId="0" applyFill="1"/>
    <xf numFmtId="0" fontId="17" fillId="40" borderId="0" xfId="0" applyFont="1" applyFill="1"/>
    <xf numFmtId="11" fontId="17" fillId="4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ynon, Rob" id="{62E0756B-E982-D447-93CD-DB4204D9BEBB}" userId="S::rbeynon@liverpool.ac.uk::48d66456-bad1-4f02-8dc7-73667e6651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S2" dT="2020-06-11T16:13:26.79" personId="{62E0756B-E982-D447-93CD-DB4204D9BEBB}" id="{AC47B934-651F-9447-A9C4-AD55E3BE0D29}">
    <text xml:space="preserve">Paired t test for subordinate vs dominant
</text>
  </threadedComment>
  <threadedComment ref="BC2" dT="2020-06-11T16:10:26.74" personId="{62E0756B-E982-D447-93CD-DB4204D9BEBB}" id="{61D9967D-18DC-084D-A68D-ACFF663E870E}">
    <text xml:space="preserve">Raw (not normalised) data from here on
</text>
  </threadedComment>
  <threadedComment ref="CA2" dT="2020-06-11T16:14:38.04" personId="{62E0756B-E982-D447-93CD-DB4204D9BEBB}" id="{C17DA34C-A5DA-304C-BC14-4B07B91673CB}">
    <text>Summary, non-normlasied data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1"/>
  <sheetViews>
    <sheetView tabSelected="1" topLeftCell="BH1" zoomScale="144" zoomScaleNormal="144" workbookViewId="0">
      <selection activeCell="CI12" sqref="CI12"/>
    </sheetView>
  </sheetViews>
  <sheetFormatPr baseColWidth="10" defaultColWidth="8.83203125" defaultRowHeight="15"/>
  <cols>
    <col min="1" max="1" width="18.33203125" customWidth="1"/>
    <col min="9" max="9" width="10.33203125" customWidth="1"/>
    <col min="11" max="11" width="9.83203125" customWidth="1"/>
    <col min="12" max="12" width="10.83203125" customWidth="1"/>
    <col min="13" max="13" width="70.1640625" customWidth="1"/>
    <col min="14" max="14" width="8.1640625" customWidth="1"/>
    <col min="15" max="15" width="9.83203125" customWidth="1"/>
    <col min="16" max="17" width="9.6640625" customWidth="1"/>
    <col min="18" max="18" width="13" style="1" customWidth="1"/>
    <col min="20" max="27" width="11.6640625" style="10" customWidth="1"/>
    <col min="28" max="44" width="11.6640625" style="11" customWidth="1"/>
    <col min="45" max="45" width="13.1640625" style="2" customWidth="1"/>
    <col min="46" max="46" width="11.1640625" style="2" bestFit="1" customWidth="1"/>
    <col min="47" max="47" width="11.1640625" style="2" customWidth="1"/>
    <col min="48" max="48" width="11.1640625" style="2" bestFit="1" customWidth="1"/>
    <col min="49" max="49" width="8.83203125" style="2"/>
    <col min="50" max="50" width="11.1640625" style="2" bestFit="1" customWidth="1"/>
    <col min="51" max="52" width="8.83203125" style="2"/>
    <col min="55" max="62" width="8.83203125" style="4"/>
    <col min="63" max="70" width="8.83203125" style="5"/>
    <col min="71" max="78" width="8.83203125" style="6"/>
  </cols>
  <sheetData>
    <row r="1" spans="1:84" s="14" customFormat="1">
      <c r="A1" s="14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O1" s="14" t="s">
        <v>118</v>
      </c>
      <c r="P1" s="14" t="s">
        <v>97</v>
      </c>
      <c r="Q1" s="14" t="s">
        <v>134</v>
      </c>
      <c r="R1" s="14" t="s">
        <v>126</v>
      </c>
      <c r="S1" s="14" t="s">
        <v>127</v>
      </c>
      <c r="T1" s="15" t="s">
        <v>69</v>
      </c>
      <c r="U1" s="15" t="s">
        <v>70</v>
      </c>
      <c r="V1" s="15" t="s">
        <v>71</v>
      </c>
      <c r="W1" s="15" t="s">
        <v>72</v>
      </c>
      <c r="X1" s="15" t="s">
        <v>73</v>
      </c>
      <c r="Y1" s="15" t="s">
        <v>74</v>
      </c>
      <c r="Z1" s="15" t="s">
        <v>75</v>
      </c>
      <c r="AA1" s="15" t="s">
        <v>76</v>
      </c>
      <c r="AB1" s="15" t="s">
        <v>77</v>
      </c>
      <c r="AC1" s="15" t="s">
        <v>78</v>
      </c>
      <c r="AD1" s="15" t="s">
        <v>79</v>
      </c>
      <c r="AE1" s="15" t="s">
        <v>80</v>
      </c>
      <c r="AF1" s="15" t="s">
        <v>81</v>
      </c>
      <c r="AG1" s="15" t="s">
        <v>82</v>
      </c>
      <c r="AH1" s="15" t="s">
        <v>83</v>
      </c>
      <c r="AI1" s="15" t="s">
        <v>84</v>
      </c>
      <c r="AJ1" s="14" t="s">
        <v>85</v>
      </c>
      <c r="AK1" s="14" t="s">
        <v>86</v>
      </c>
      <c r="AL1" s="14" t="s">
        <v>87</v>
      </c>
      <c r="AM1" s="14" t="s">
        <v>88</v>
      </c>
      <c r="AN1" s="14" t="s">
        <v>89</v>
      </c>
      <c r="AO1" s="14" t="s">
        <v>90</v>
      </c>
      <c r="AP1" s="14" t="s">
        <v>91</v>
      </c>
      <c r="AQ1" s="14" t="s">
        <v>92</v>
      </c>
      <c r="AR1" s="15"/>
      <c r="AS1" s="14" t="s">
        <v>143</v>
      </c>
      <c r="AT1" s="14" t="s">
        <v>144</v>
      </c>
      <c r="AU1" s="14" t="s">
        <v>121</v>
      </c>
      <c r="AV1" s="14" t="s">
        <v>145</v>
      </c>
      <c r="AW1" s="14" t="s">
        <v>122</v>
      </c>
      <c r="AX1" s="14" t="s">
        <v>146</v>
      </c>
      <c r="AY1" s="14" t="s">
        <v>123</v>
      </c>
      <c r="AZ1" s="14" t="s">
        <v>118</v>
      </c>
      <c r="BA1" s="14" t="s">
        <v>97</v>
      </c>
      <c r="BB1" s="14" t="s">
        <v>118</v>
      </c>
      <c r="BC1" s="15" t="s">
        <v>69</v>
      </c>
      <c r="BD1" s="15" t="s">
        <v>70</v>
      </c>
      <c r="BE1" s="15" t="s">
        <v>71</v>
      </c>
      <c r="BF1" s="15" t="s">
        <v>72</v>
      </c>
      <c r="BG1" s="15" t="s">
        <v>73</v>
      </c>
      <c r="BH1" s="15" t="s">
        <v>74</v>
      </c>
      <c r="BI1" s="15" t="s">
        <v>75</v>
      </c>
      <c r="BJ1" s="15" t="s">
        <v>76</v>
      </c>
      <c r="BK1" s="15" t="s">
        <v>77</v>
      </c>
      <c r="BL1" s="15" t="s">
        <v>78</v>
      </c>
      <c r="BM1" s="15" t="s">
        <v>79</v>
      </c>
      <c r="BN1" s="15" t="s">
        <v>80</v>
      </c>
      <c r="BO1" s="15" t="s">
        <v>81</v>
      </c>
      <c r="BP1" s="15" t="s">
        <v>82</v>
      </c>
      <c r="BQ1" s="15" t="s">
        <v>83</v>
      </c>
      <c r="BR1" s="15" t="s">
        <v>84</v>
      </c>
      <c r="BS1" s="15" t="s">
        <v>85</v>
      </c>
      <c r="BT1" s="15" t="s">
        <v>86</v>
      </c>
      <c r="BU1" s="15" t="s">
        <v>87</v>
      </c>
      <c r="BV1" s="15" t="s">
        <v>88</v>
      </c>
      <c r="BW1" s="15" t="s">
        <v>89</v>
      </c>
      <c r="BX1" s="15" t="s">
        <v>90</v>
      </c>
      <c r="BY1" s="15" t="s">
        <v>91</v>
      </c>
      <c r="BZ1" s="15" t="s">
        <v>92</v>
      </c>
      <c r="CA1" s="15" t="s">
        <v>128</v>
      </c>
      <c r="CB1" s="15" t="s">
        <v>130</v>
      </c>
      <c r="CC1" s="15" t="s">
        <v>129</v>
      </c>
      <c r="CD1" s="15" t="s">
        <v>131</v>
      </c>
      <c r="CE1" s="15" t="s">
        <v>133</v>
      </c>
      <c r="CF1" s="15" t="s">
        <v>132</v>
      </c>
    </row>
    <row r="2" spans="1:84">
      <c r="A2" t="s">
        <v>27</v>
      </c>
      <c r="B2" t="str">
        <f>LEFT(A2,6)</f>
        <v>P18419</v>
      </c>
      <c r="C2">
        <v>9</v>
      </c>
      <c r="D2">
        <v>9</v>
      </c>
      <c r="E2">
        <v>1058.08</v>
      </c>
      <c r="F2">
        <v>0.133318078105225</v>
      </c>
      <c r="G2">
        <v>0.16127522471021399</v>
      </c>
      <c r="H2">
        <v>1.14607677469058</v>
      </c>
      <c r="I2">
        <v>0.40165634845665499</v>
      </c>
      <c r="J2" t="s">
        <v>2</v>
      </c>
      <c r="K2" t="s">
        <v>0</v>
      </c>
      <c r="L2">
        <v>12507</v>
      </c>
      <c r="M2" t="s">
        <v>28</v>
      </c>
      <c r="N2" t="s">
        <v>100</v>
      </c>
      <c r="O2" t="str">
        <f>N2</f>
        <v>SVS4</v>
      </c>
      <c r="P2" t="s">
        <v>27</v>
      </c>
      <c r="Q2" s="9" t="s">
        <v>135</v>
      </c>
      <c r="R2" s="3">
        <v>17300000</v>
      </c>
      <c r="S2" t="str">
        <f>N2</f>
        <v>SVS4</v>
      </c>
      <c r="T2" s="10">
        <v>12870050.6119744</v>
      </c>
      <c r="U2" s="10">
        <v>15335833.394050101</v>
      </c>
      <c r="V2" s="10">
        <v>12374728.6337408</v>
      </c>
      <c r="W2" s="10">
        <v>10703446.3805841</v>
      </c>
      <c r="X2" s="10">
        <v>11664523.570367999</v>
      </c>
      <c r="Y2" s="10">
        <v>15138591.473100901</v>
      </c>
      <c r="Z2" s="10">
        <v>12913627.7030457</v>
      </c>
      <c r="AA2" s="10">
        <v>14456690.802610099</v>
      </c>
      <c r="AB2" s="11">
        <v>15485765.4007381</v>
      </c>
      <c r="AC2" s="11">
        <v>11913576.3705783</v>
      </c>
      <c r="AD2" s="11">
        <v>16619510.2045794</v>
      </c>
      <c r="AE2" s="11">
        <v>12789363.1805471</v>
      </c>
      <c r="AF2" s="11">
        <v>13578263.2626909</v>
      </c>
      <c r="AG2" s="11">
        <v>13297292.822320299</v>
      </c>
      <c r="AH2" s="11">
        <v>15213212.004727401</v>
      </c>
      <c r="AI2" s="11">
        <v>12602847.323745999</v>
      </c>
      <c r="AJ2">
        <v>13702691.241387499</v>
      </c>
      <c r="AK2">
        <v>16436121.3758395</v>
      </c>
      <c r="AL2">
        <v>12991890.496275701</v>
      </c>
      <c r="AM2">
        <v>13813706.1532916</v>
      </c>
      <c r="AN2">
        <v>16205835.5230415</v>
      </c>
      <c r="AO2">
        <v>18274296.282174502</v>
      </c>
      <c r="AP2">
        <v>12471864.3565362</v>
      </c>
      <c r="AQ2">
        <v>16965977.522432201</v>
      </c>
      <c r="AR2" s="12" t="str">
        <f>N2</f>
        <v>SVS4</v>
      </c>
      <c r="AS2" s="13">
        <f>TTEST(T2:AA2,AB2:AI2,2,1)</f>
        <v>0.45941726635371816</v>
      </c>
      <c r="AT2" s="2">
        <f>AVERAGE(T2:AA2)</f>
        <v>13182186.571184263</v>
      </c>
      <c r="AU2" s="2">
        <f>STDEV(T2:AA2)/SQRT(8)</f>
        <v>587960.62146106292</v>
      </c>
      <c r="AV2" s="2">
        <f>AVERAGE(AB2:AI2)</f>
        <v>13937478.821240935</v>
      </c>
      <c r="AW2" s="2">
        <f>STDEV(AB2:AI2)/SQRT(8)</f>
        <v>581752.96438468283</v>
      </c>
      <c r="AX2" s="2">
        <f>AVERAGE(AJ2:AQ2)</f>
        <v>15107797.868872337</v>
      </c>
      <c r="AY2" s="2">
        <f>STDEV(AJ2:AQ2)/SQRT(8)</f>
        <v>750284.24791263032</v>
      </c>
      <c r="AZ2" s="2" t="str">
        <f>N2</f>
        <v>SVS4</v>
      </c>
      <c r="BA2" t="str">
        <f>B2</f>
        <v>P18419</v>
      </c>
      <c r="BB2" t="str">
        <f>N2</f>
        <v>SVS4</v>
      </c>
      <c r="BC2" s="4">
        <v>14707459.660801699</v>
      </c>
      <c r="BD2" s="4">
        <v>17806260.877813298</v>
      </c>
      <c r="BE2" s="4">
        <v>11683940.6274876</v>
      </c>
      <c r="BF2" s="4">
        <v>10250992.294553399</v>
      </c>
      <c r="BG2" s="4">
        <v>10894709.987873901</v>
      </c>
      <c r="BH2" s="4">
        <v>15098117.9482504</v>
      </c>
      <c r="BI2" s="4">
        <v>12429931.334485</v>
      </c>
      <c r="BJ2" s="4">
        <v>12382990.679962801</v>
      </c>
      <c r="BK2" s="5">
        <v>14305326.3541958</v>
      </c>
      <c r="BL2" s="5">
        <v>11854307.973128701</v>
      </c>
      <c r="BM2" s="5">
        <v>17236367.5063827</v>
      </c>
      <c r="BN2" s="5">
        <v>13984814.870027199</v>
      </c>
      <c r="BO2" s="5">
        <v>16137167.5363748</v>
      </c>
      <c r="BP2" s="5">
        <v>13342735.327013399</v>
      </c>
      <c r="BQ2" s="5">
        <v>14182393.6694494</v>
      </c>
      <c r="BR2" s="5">
        <v>11814021.5207635</v>
      </c>
      <c r="BS2" s="6">
        <v>15750814.586955501</v>
      </c>
      <c r="BT2" s="6">
        <v>19333415.438968901</v>
      </c>
      <c r="BU2" s="6">
        <v>12991890.496275701</v>
      </c>
      <c r="BV2" s="6">
        <v>13928421.5078998</v>
      </c>
      <c r="BW2" s="6">
        <v>13372752.046772899</v>
      </c>
      <c r="BX2" s="6">
        <v>16961781.222627599</v>
      </c>
      <c r="BY2" s="6">
        <v>12428182.0512364</v>
      </c>
      <c r="BZ2" s="6">
        <v>15465120.1001541</v>
      </c>
      <c r="CA2" s="7">
        <f>AVERAGE(BC2:BJ2)</f>
        <v>13156800.426403511</v>
      </c>
      <c r="CB2" s="7">
        <f>STDEV(BC2:BJ2)/SQRT(8)</f>
        <v>892908.07507615036</v>
      </c>
      <c r="CC2" s="7">
        <f>AVERAGE(BK2:BR2)</f>
        <v>14107141.844666939</v>
      </c>
      <c r="CD2" s="7">
        <f>STDEV(BK2:BR2)/SQRT(8)</f>
        <v>666694.13598378119</v>
      </c>
      <c r="CE2" s="7">
        <f>AVERAGE(BS2:BZ2)</f>
        <v>15029047.181361362</v>
      </c>
      <c r="CF2" s="7">
        <f>STDEV(BS2:BZ2)/SQRT(8)</f>
        <v>822054.8293788468</v>
      </c>
    </row>
    <row r="3" spans="1:84">
      <c r="A3" t="s">
        <v>95</v>
      </c>
      <c r="B3" t="str">
        <f>LEFT(A3,6)</f>
        <v>Q8BS30</v>
      </c>
      <c r="C3">
        <v>36</v>
      </c>
      <c r="D3">
        <v>36</v>
      </c>
      <c r="E3">
        <v>3283.63</v>
      </c>
      <c r="F3">
        <v>1.07890905228228E-2</v>
      </c>
      <c r="G3">
        <v>0.13914222136374901</v>
      </c>
      <c r="H3">
        <v>1.4118016523432</v>
      </c>
      <c r="I3">
        <v>0.80645695807282303</v>
      </c>
      <c r="J3" t="s">
        <v>1</v>
      </c>
      <c r="K3" t="s">
        <v>2</v>
      </c>
      <c r="L3">
        <v>40846</v>
      </c>
      <c r="M3" t="s">
        <v>96</v>
      </c>
      <c r="N3" t="s">
        <v>98</v>
      </c>
      <c r="O3" t="str">
        <f>N3</f>
        <v>SVS1</v>
      </c>
      <c r="P3" t="s">
        <v>95</v>
      </c>
      <c r="Q3" s="9" t="s">
        <v>135</v>
      </c>
      <c r="R3" s="3">
        <v>14000000</v>
      </c>
      <c r="S3" t="str">
        <f t="shared" ref="S3:S30" si="0">N3</f>
        <v>SVS1</v>
      </c>
      <c r="T3" s="10">
        <v>13728635.5094514</v>
      </c>
      <c r="U3" s="10">
        <v>11090055.8878722</v>
      </c>
      <c r="V3" s="10">
        <v>13231471.2130128</v>
      </c>
      <c r="W3" s="10">
        <v>13702619.687863501</v>
      </c>
      <c r="X3" s="10">
        <v>11115825.478826299</v>
      </c>
      <c r="Y3" s="10">
        <v>7677642.1277471799</v>
      </c>
      <c r="Z3" s="10">
        <v>13129089.160424599</v>
      </c>
      <c r="AA3" s="10">
        <v>11473527.996617099</v>
      </c>
      <c r="AB3" s="11">
        <v>14049409.5598423</v>
      </c>
      <c r="AC3" s="11">
        <v>10692001.870637299</v>
      </c>
      <c r="AD3" s="11">
        <v>14001746.1543965</v>
      </c>
      <c r="AE3" s="11">
        <v>12968726.8949623</v>
      </c>
      <c r="AF3" s="11">
        <v>17533278.3707228</v>
      </c>
      <c r="AG3" s="11">
        <v>15273133.428372899</v>
      </c>
      <c r="AH3" s="11">
        <v>15687637.7512428</v>
      </c>
      <c r="AI3" s="11">
        <v>16898803.549350999</v>
      </c>
      <c r="AJ3">
        <v>12054253.754209099</v>
      </c>
      <c r="AK3">
        <v>10492181.8400918</v>
      </c>
      <c r="AL3">
        <v>15441146.3332949</v>
      </c>
      <c r="AM3">
        <v>10271235.918989601</v>
      </c>
      <c r="AN3">
        <v>8390485.2990031391</v>
      </c>
      <c r="AO3">
        <v>8752679.3037136998</v>
      </c>
      <c r="AP3">
        <v>11658302.916331001</v>
      </c>
      <c r="AQ3">
        <v>5886732.9957395503</v>
      </c>
      <c r="AR3" s="12" t="str">
        <f t="shared" ref="AR3:AR30" si="1">N3</f>
        <v>SVS1</v>
      </c>
      <c r="AS3" s="13">
        <f>TTEST(T3:AA3,AB3:AI3,2,1)</f>
        <v>5.063876510526618E-2</v>
      </c>
      <c r="AT3" s="2">
        <f>AVERAGE(T3:AA3)</f>
        <v>11893608.382726885</v>
      </c>
      <c r="AU3" s="2">
        <f>STDEV(T3:AA3)/SQRT(8)</f>
        <v>721575.87976095697</v>
      </c>
      <c r="AV3" s="2">
        <f>AVERAGE(AB3:AI3)</f>
        <v>14638092.197440989</v>
      </c>
      <c r="AW3" s="2">
        <f>STDEV(AB3:AI3)/SQRT(8)</f>
        <v>780426.10778420034</v>
      </c>
      <c r="AX3" s="2">
        <f>AVERAGE(AJ3:AQ3)</f>
        <v>10368377.2951716</v>
      </c>
      <c r="AY3" s="2">
        <f>STDEV(AJ3:AQ3)/SQRT(8)</f>
        <v>1007751.294825443</v>
      </c>
      <c r="AZ3" s="2" t="str">
        <f>N3</f>
        <v>SVS1</v>
      </c>
      <c r="BA3" t="str">
        <f>B3</f>
        <v>Q8BS30</v>
      </c>
      <c r="BB3" t="str">
        <f t="shared" ref="BB3:BB30" si="2">N3</f>
        <v>SVS1</v>
      </c>
      <c r="BC3" s="4">
        <v>15688621.5167828</v>
      </c>
      <c r="BD3" s="4">
        <v>12876537.141150501</v>
      </c>
      <c r="BE3" s="4">
        <v>12492857.713714501</v>
      </c>
      <c r="BF3" s="4">
        <v>13123385.108023301</v>
      </c>
      <c r="BG3" s="4">
        <v>10382223.854841299</v>
      </c>
      <c r="BH3" s="4">
        <v>7657115.6976626702</v>
      </c>
      <c r="BI3" s="4">
        <v>12637322.408630401</v>
      </c>
      <c r="BJ3" s="4">
        <v>9827739.4314023107</v>
      </c>
      <c r="BK3" s="5">
        <v>12978460.1300832</v>
      </c>
      <c r="BL3" s="5">
        <v>10638810.637653301</v>
      </c>
      <c r="BM3" s="5">
        <v>14521441.334760901</v>
      </c>
      <c r="BN3" s="5">
        <v>14180944.130341999</v>
      </c>
      <c r="BO3" s="5">
        <v>20837528.707200699</v>
      </c>
      <c r="BP3" s="5">
        <v>15325328.2207093</v>
      </c>
      <c r="BQ3" s="5">
        <v>14624673.2289475</v>
      </c>
      <c r="BR3" s="5">
        <v>15841089.2141036</v>
      </c>
      <c r="BS3" s="6">
        <v>13855987.3036616</v>
      </c>
      <c r="BT3" s="6">
        <v>12341701.897740999</v>
      </c>
      <c r="BU3" s="6">
        <v>15441146.3332949</v>
      </c>
      <c r="BV3" s="6">
        <v>10356532.975234799</v>
      </c>
      <c r="BW3" s="6">
        <v>6923671.3711014995</v>
      </c>
      <c r="BX3" s="6">
        <v>8124035.4850888103</v>
      </c>
      <c r="BY3" s="6">
        <v>11617470.0839084</v>
      </c>
      <c r="BZ3" s="6">
        <v>5365976.2696420904</v>
      </c>
      <c r="CA3" s="7">
        <f t="shared" ref="CA3:CA30" si="3">AVERAGE(BC3:BJ3)</f>
        <v>11835725.359025974</v>
      </c>
      <c r="CB3" s="7">
        <f t="shared" ref="CB3:CB30" si="4">STDEV(BC3:BJ3)/SQRT(8)</f>
        <v>868763.48056558298</v>
      </c>
      <c r="CC3" s="7">
        <f t="shared" ref="CC3:CC30" si="5">AVERAGE(BK3:BR3)</f>
        <v>14868534.450475061</v>
      </c>
      <c r="CD3" s="7">
        <f t="shared" ref="CD3:CD30" si="6">STDEV(BK3:BR3)/SQRT(8)</f>
        <v>1025558.0588639419</v>
      </c>
      <c r="CE3" s="7">
        <f t="shared" ref="CE3:CE30" si="7">AVERAGE(BS3:BZ3)</f>
        <v>10503315.214959135</v>
      </c>
      <c r="CF3" s="7">
        <f t="shared" ref="CF3:CF30" si="8">STDEV(BS3:BZ3)/SQRT(8)</f>
        <v>1232971.2334569537</v>
      </c>
    </row>
    <row r="4" spans="1:84">
      <c r="A4" t="s">
        <v>25</v>
      </c>
      <c r="B4" t="str">
        <f>LEFT(A4,6)</f>
        <v>Q6WIZ7</v>
      </c>
      <c r="C4">
        <v>48</v>
      </c>
      <c r="D4">
        <v>48</v>
      </c>
      <c r="E4">
        <v>3690.97</v>
      </c>
      <c r="F4">
        <v>0.121915510152503</v>
      </c>
      <c r="G4">
        <v>0.16127522471021399</v>
      </c>
      <c r="H4">
        <v>1.2398195728352599</v>
      </c>
      <c r="I4">
        <v>0.41892977093373202</v>
      </c>
      <c r="J4" t="s">
        <v>1</v>
      </c>
      <c r="K4" t="s">
        <v>2</v>
      </c>
      <c r="L4">
        <v>93812</v>
      </c>
      <c r="M4" t="s">
        <v>26</v>
      </c>
      <c r="N4" t="s">
        <v>99</v>
      </c>
      <c r="O4" t="str">
        <f>N4</f>
        <v>SVS2</v>
      </c>
      <c r="P4" t="s">
        <v>119</v>
      </c>
      <c r="Q4" s="9" t="s">
        <v>135</v>
      </c>
      <c r="R4" s="3">
        <v>270000000</v>
      </c>
      <c r="S4" t="str">
        <f t="shared" si="0"/>
        <v>SVS2</v>
      </c>
      <c r="T4" s="10">
        <v>7982773.2188776201</v>
      </c>
      <c r="U4" s="10">
        <v>8803218.0508603901</v>
      </c>
      <c r="V4" s="10">
        <v>5963345.1349928696</v>
      </c>
      <c r="W4" s="10">
        <v>6955341.5679645296</v>
      </c>
      <c r="X4" s="10">
        <v>4905805.6011129804</v>
      </c>
      <c r="Y4" s="10">
        <v>8557740.1522353701</v>
      </c>
      <c r="Z4" s="10">
        <v>7586906.0204804596</v>
      </c>
      <c r="AA4" s="10">
        <v>5793492.3813638296</v>
      </c>
      <c r="AB4" s="11">
        <v>6555187.2442966197</v>
      </c>
      <c r="AC4" s="11">
        <v>7912532.5186681701</v>
      </c>
      <c r="AD4" s="11">
        <v>11028378.227670999</v>
      </c>
      <c r="AE4" s="11">
        <v>8075520.52418462</v>
      </c>
      <c r="AF4" s="11">
        <v>7782231.3765778299</v>
      </c>
      <c r="AG4" s="11">
        <v>6995965.7699182499</v>
      </c>
      <c r="AH4" s="11">
        <v>7552273.20918254</v>
      </c>
      <c r="AI4" s="11">
        <v>6970092.2795011299</v>
      </c>
      <c r="AJ4">
        <v>9334883.1887713801</v>
      </c>
      <c r="AK4">
        <v>7874109.27966592</v>
      </c>
      <c r="AL4">
        <v>6778625.0282890303</v>
      </c>
      <c r="AM4">
        <v>6328704.0270376299</v>
      </c>
      <c r="AN4">
        <v>4010255.80212645</v>
      </c>
      <c r="AO4">
        <v>5377881.8378424402</v>
      </c>
      <c r="AP4">
        <v>6277266.4631265597</v>
      </c>
      <c r="AQ4">
        <v>4729024.9755221801</v>
      </c>
      <c r="AR4" s="12" t="str">
        <f t="shared" si="1"/>
        <v>SVS2</v>
      </c>
      <c r="AS4" s="13">
        <f>TTEST(T4:AA4,AB4:AI4,2,1)</f>
        <v>0.36225320924823051</v>
      </c>
      <c r="AT4" s="2">
        <f>AVERAGE(T4:AA4)</f>
        <v>7068577.7659860067</v>
      </c>
      <c r="AU4" s="2">
        <f>STDEV(T4:AA4)/SQRT(8)</f>
        <v>497651.39147379191</v>
      </c>
      <c r="AV4" s="2">
        <f>AVERAGE(AB4:AI4)</f>
        <v>7859022.6437500203</v>
      </c>
      <c r="AW4" s="2">
        <f>STDEV(AB4:AI4)/SQRT(8)</f>
        <v>489708.23455361597</v>
      </c>
      <c r="AX4" s="2">
        <f>AVERAGE(AJ4:AQ4)</f>
        <v>6338843.8252977002</v>
      </c>
      <c r="AY4" s="2">
        <f>STDEV(AJ4:AQ4)/SQRT(8)</f>
        <v>604564.20001294604</v>
      </c>
      <c r="AZ4" s="2" t="str">
        <f>N4</f>
        <v>SVS2</v>
      </c>
      <c r="BA4" t="str">
        <f>B4</f>
        <v>Q6WIZ7</v>
      </c>
      <c r="BB4" t="str">
        <f t="shared" si="2"/>
        <v>SVS2</v>
      </c>
      <c r="BC4" s="4">
        <v>9122443.9310855791</v>
      </c>
      <c r="BD4" s="4">
        <v>10221315.86528</v>
      </c>
      <c r="BE4" s="4">
        <v>5630456.4375252305</v>
      </c>
      <c r="BF4" s="4">
        <v>6661326.6684389301</v>
      </c>
      <c r="BG4" s="4">
        <v>4582041.3460168</v>
      </c>
      <c r="BH4" s="4">
        <v>8534860.7509825509</v>
      </c>
      <c r="BI4" s="4">
        <v>7302728.7950636502</v>
      </c>
      <c r="BJ4" s="4">
        <v>4962460.8523764899</v>
      </c>
      <c r="BK4" s="5">
        <v>6055502.6126157697</v>
      </c>
      <c r="BL4" s="5">
        <v>7873168.7619286999</v>
      </c>
      <c r="BM4" s="5">
        <v>11437712.531332601</v>
      </c>
      <c r="BN4" s="5">
        <v>8830358.31538531</v>
      </c>
      <c r="BO4" s="5">
        <v>9248839.05261546</v>
      </c>
      <c r="BP4" s="5">
        <v>7019873.9602228701</v>
      </c>
      <c r="BQ4" s="5">
        <v>7040545.52835909</v>
      </c>
      <c r="BR4" s="5">
        <v>6533826.6882422296</v>
      </c>
      <c r="BS4" s="6">
        <v>10730155.974990699</v>
      </c>
      <c r="BT4" s="6">
        <v>9262125.9258524794</v>
      </c>
      <c r="BU4" s="6">
        <v>6778625.0282890303</v>
      </c>
      <c r="BV4" s="6">
        <v>6381260.4893378802</v>
      </c>
      <c r="BW4" s="6">
        <v>3309188.00266241</v>
      </c>
      <c r="BX4" s="6">
        <v>4991626.1488878196</v>
      </c>
      <c r="BY4" s="6">
        <v>6255280.5384683302</v>
      </c>
      <c r="BZ4" s="6">
        <v>4310682.3114896296</v>
      </c>
      <c r="CA4" s="7">
        <f t="shared" si="3"/>
        <v>7127204.3308461551</v>
      </c>
      <c r="CB4" s="7">
        <f t="shared" si="4"/>
        <v>721952.68300609465</v>
      </c>
      <c r="CC4" s="7">
        <f t="shared" si="5"/>
        <v>8004978.4313377542</v>
      </c>
      <c r="CD4" s="7">
        <f t="shared" si="6"/>
        <v>625282.55685395654</v>
      </c>
      <c r="CE4" s="7">
        <f t="shared" si="7"/>
        <v>6502368.0524972854</v>
      </c>
      <c r="CF4" s="7">
        <f t="shared" si="8"/>
        <v>875507.17701803765</v>
      </c>
    </row>
    <row r="5" spans="1:84">
      <c r="A5" t="s">
        <v>23</v>
      </c>
      <c r="B5" t="str">
        <f>LEFT(A5,6)</f>
        <v>P30933</v>
      </c>
      <c r="C5">
        <v>9</v>
      </c>
      <c r="D5">
        <v>9</v>
      </c>
      <c r="E5">
        <v>1045.6099999999999</v>
      </c>
      <c r="F5">
        <v>9.2122627206367394E-2</v>
      </c>
      <c r="G5">
        <v>0.16127522471021399</v>
      </c>
      <c r="H5">
        <v>1.19837532089729</v>
      </c>
      <c r="I5">
        <v>0.47253295896574998</v>
      </c>
      <c r="J5" t="s">
        <v>1</v>
      </c>
      <c r="K5" t="s">
        <v>2</v>
      </c>
      <c r="L5">
        <v>13011</v>
      </c>
      <c r="M5" t="s">
        <v>24</v>
      </c>
      <c r="N5" t="s">
        <v>102</v>
      </c>
      <c r="O5" t="str">
        <f>N5</f>
        <v>SVS5</v>
      </c>
      <c r="P5" t="s">
        <v>23</v>
      </c>
      <c r="Q5" s="9" t="s">
        <v>135</v>
      </c>
      <c r="R5" s="3">
        <v>6400000</v>
      </c>
      <c r="S5" t="str">
        <f t="shared" si="0"/>
        <v>SVS5</v>
      </c>
      <c r="T5" s="10">
        <v>4201959.44452661</v>
      </c>
      <c r="U5" s="10">
        <v>3977467.6023446601</v>
      </c>
      <c r="V5" s="10">
        <v>5111193.9098198703</v>
      </c>
      <c r="W5" s="10">
        <v>3177638.4456055402</v>
      </c>
      <c r="X5" s="10">
        <v>3315927.3273056801</v>
      </c>
      <c r="Y5" s="10">
        <v>4679848.3268918404</v>
      </c>
      <c r="Z5" s="10">
        <v>4897399.55220892</v>
      </c>
      <c r="AA5" s="10">
        <v>3779032.7495346302</v>
      </c>
      <c r="AB5" s="11">
        <v>5017264.8445601799</v>
      </c>
      <c r="AC5" s="11">
        <v>5052726.5925899697</v>
      </c>
      <c r="AD5" s="11">
        <v>5794793.4672097098</v>
      </c>
      <c r="AE5" s="11">
        <v>3905275.9122882299</v>
      </c>
      <c r="AF5" s="11">
        <v>4024009.9539153599</v>
      </c>
      <c r="AG5" s="11">
        <v>4750192.1015692595</v>
      </c>
      <c r="AH5" s="11">
        <v>4930280.7045862405</v>
      </c>
      <c r="AI5" s="11">
        <v>4077281.45353893</v>
      </c>
      <c r="AJ5">
        <v>5163856.7308749799</v>
      </c>
      <c r="AK5">
        <v>4365099.1387564298</v>
      </c>
      <c r="AL5">
        <v>3874947.5056125801</v>
      </c>
      <c r="AM5">
        <v>3706656.9692995399</v>
      </c>
      <c r="AN5">
        <v>2726918.1536678202</v>
      </c>
      <c r="AO5">
        <v>3832538.3691761801</v>
      </c>
      <c r="AP5">
        <v>3903570.8359461501</v>
      </c>
      <c r="AQ5">
        <v>3762025.0846039699</v>
      </c>
      <c r="AR5" s="12" t="str">
        <f t="shared" si="1"/>
        <v>SVS5</v>
      </c>
      <c r="AS5" s="13">
        <f>TTEST(T5:AA5,AB5:AI5,2,1)</f>
        <v>4.2148002688483163E-3</v>
      </c>
      <c r="AT5" s="2">
        <f>AVERAGE(T5:AA5)</f>
        <v>4142558.4197797184</v>
      </c>
      <c r="AU5" s="2">
        <f>STDEV(T5:AA5)/SQRT(8)</f>
        <v>252630.595093604</v>
      </c>
      <c r="AV5" s="2">
        <f>AVERAGE(AB5:AI5)</f>
        <v>4693978.1287822351</v>
      </c>
      <c r="AW5" s="2">
        <f>STDEV(AB5:AI5)/SQRT(8)</f>
        <v>229721.54802691264</v>
      </c>
      <c r="AX5" s="2">
        <f>AVERAGE(AJ5:AQ5)</f>
        <v>3916951.5984922061</v>
      </c>
      <c r="AY5" s="2">
        <f>STDEV(AJ5:AQ5)/SQRT(8)</f>
        <v>240872.049040021</v>
      </c>
      <c r="AZ5" s="2" t="str">
        <f>N5</f>
        <v>SVS5</v>
      </c>
      <c r="BA5" t="str">
        <f>B5</f>
        <v>P30933</v>
      </c>
      <c r="BB5" t="str">
        <f t="shared" si="2"/>
        <v>SVS5</v>
      </c>
      <c r="BC5" s="4">
        <v>4801857.4976853803</v>
      </c>
      <c r="BD5" s="4">
        <v>4618192.1738845697</v>
      </c>
      <c r="BE5" s="4">
        <v>4825874.4046380697</v>
      </c>
      <c r="BF5" s="4">
        <v>3043313.9068055302</v>
      </c>
      <c r="BG5" s="4">
        <v>3097088.9084260901</v>
      </c>
      <c r="BH5" s="4">
        <v>4667336.5976539198</v>
      </c>
      <c r="BI5" s="4">
        <v>4713961.2161141597</v>
      </c>
      <c r="BJ5" s="4">
        <v>3236959.8240499701</v>
      </c>
      <c r="BK5" s="5">
        <v>4634811.98052024</v>
      </c>
      <c r="BL5" s="5">
        <v>5027589.9754585298</v>
      </c>
      <c r="BM5" s="5">
        <v>6009875.6578813503</v>
      </c>
      <c r="BN5" s="5">
        <v>4270311.18584524</v>
      </c>
      <c r="BO5" s="5">
        <v>4782358.5047726696</v>
      </c>
      <c r="BP5" s="5">
        <v>4766425.5281586498</v>
      </c>
      <c r="BQ5" s="5">
        <v>4596214.2532164799</v>
      </c>
      <c r="BR5" s="5">
        <v>3822080.01104319</v>
      </c>
      <c r="BS5" s="6">
        <v>5935691.6454448598</v>
      </c>
      <c r="BT5" s="6">
        <v>5134561.4425747003</v>
      </c>
      <c r="BU5" s="6">
        <v>3874947.5056125801</v>
      </c>
      <c r="BV5" s="6">
        <v>3737438.7496505701</v>
      </c>
      <c r="BW5" s="6">
        <v>2250201.8034797101</v>
      </c>
      <c r="BX5" s="6">
        <v>3557273.9076526002</v>
      </c>
      <c r="BY5" s="6">
        <v>3889898.7041669302</v>
      </c>
      <c r="BZ5" s="6">
        <v>3429225.9126400398</v>
      </c>
      <c r="CA5" s="7">
        <f t="shared" si="3"/>
        <v>4125573.0661572115</v>
      </c>
      <c r="CB5" s="7">
        <f t="shared" si="4"/>
        <v>294256.40441282262</v>
      </c>
      <c r="CC5" s="7">
        <f t="shared" si="5"/>
        <v>4738708.3871120438</v>
      </c>
      <c r="CD5" s="7">
        <f t="shared" si="6"/>
        <v>223314.91755345589</v>
      </c>
      <c r="CE5" s="7">
        <f t="shared" si="7"/>
        <v>3976154.9589027488</v>
      </c>
      <c r="CF5" s="7">
        <f t="shared" si="8"/>
        <v>394377.11143688619</v>
      </c>
    </row>
    <row r="6" spans="1:84">
      <c r="A6" t="s">
        <v>29</v>
      </c>
      <c r="B6" t="str">
        <f>LEFT(A6,6)</f>
        <v>Q64356</v>
      </c>
      <c r="C6">
        <v>9</v>
      </c>
      <c r="D6">
        <v>9</v>
      </c>
      <c r="E6">
        <v>822.6</v>
      </c>
      <c r="F6">
        <v>0.14587179925700799</v>
      </c>
      <c r="G6">
        <v>0.16127522471021399</v>
      </c>
      <c r="H6">
        <v>1.1661877159210901</v>
      </c>
      <c r="I6">
        <v>0.38422702500218903</v>
      </c>
      <c r="J6" t="s">
        <v>1</v>
      </c>
      <c r="K6" t="s">
        <v>0</v>
      </c>
      <c r="L6">
        <v>11475</v>
      </c>
      <c r="M6" t="s">
        <v>30</v>
      </c>
      <c r="N6" t="s">
        <v>101</v>
      </c>
      <c r="O6" t="str">
        <f>N6</f>
        <v>SVS6</v>
      </c>
      <c r="P6" t="s">
        <v>29</v>
      </c>
      <c r="Q6" s="9" t="s">
        <v>135</v>
      </c>
      <c r="R6" s="3">
        <v>1500000</v>
      </c>
      <c r="S6" t="str">
        <f t="shared" si="0"/>
        <v>SVS6</v>
      </c>
      <c r="T6" s="10">
        <v>1954975.0721239201</v>
      </c>
      <c r="U6" s="10">
        <v>4473807.7608699901</v>
      </c>
      <c r="V6" s="10">
        <v>4334857.1308840103</v>
      </c>
      <c r="W6" s="10">
        <v>5071340.0432601403</v>
      </c>
      <c r="X6" s="10">
        <v>4202725.7747578695</v>
      </c>
      <c r="Y6" s="10">
        <v>4023329.66073883</v>
      </c>
      <c r="Z6" s="10">
        <v>4750516.9445815403</v>
      </c>
      <c r="AA6" s="10">
        <v>3884225.23948514</v>
      </c>
      <c r="AB6" s="11">
        <v>4921206.1535545904</v>
      </c>
      <c r="AC6" s="11">
        <v>3957797.2948225201</v>
      </c>
      <c r="AD6" s="11">
        <v>4913387.8227333101</v>
      </c>
      <c r="AE6" s="11">
        <v>4959880.3046841603</v>
      </c>
      <c r="AF6" s="11">
        <v>5020803.69766849</v>
      </c>
      <c r="AG6" s="11">
        <v>5095392.5336271301</v>
      </c>
      <c r="AH6" s="11">
        <v>4644198.0866906596</v>
      </c>
      <c r="AI6" s="11">
        <v>4616748.3369660899</v>
      </c>
      <c r="AJ6">
        <v>4529555.2041855101</v>
      </c>
      <c r="AK6">
        <v>6189861.30864223</v>
      </c>
      <c r="AL6">
        <v>3858072.8784877001</v>
      </c>
      <c r="AM6">
        <v>3916678.8201668402</v>
      </c>
      <c r="AN6">
        <v>4460258.2173469197</v>
      </c>
      <c r="AO6">
        <v>4876620.6468630396</v>
      </c>
      <c r="AP6">
        <v>5201716.8124381201</v>
      </c>
      <c r="AQ6">
        <v>4877691.2912826799</v>
      </c>
      <c r="AR6" s="12" t="str">
        <f t="shared" si="1"/>
        <v>SVS6</v>
      </c>
      <c r="AS6" s="13">
        <f>TTEST(T6:AA6,AB6:AI6,2,1)</f>
        <v>0.11705224474181841</v>
      </c>
      <c r="AT6" s="2">
        <f>AVERAGE(T6:AA6)</f>
        <v>4086972.2033376801</v>
      </c>
      <c r="AU6" s="2">
        <f>STDEV(T6:AA6)/SQRT(8)</f>
        <v>333389.72569550312</v>
      </c>
      <c r="AV6" s="2">
        <f>AVERAGE(AB6:AI6)</f>
        <v>4766176.7788433684</v>
      </c>
      <c r="AW6" s="2">
        <f>STDEV(AB6:AI6)/SQRT(8)</f>
        <v>130050.07182296441</v>
      </c>
      <c r="AX6" s="2">
        <f>AVERAGE(AJ6:AQ6)</f>
        <v>4738806.8974266294</v>
      </c>
      <c r="AY6" s="2">
        <f>STDEV(AJ6:AQ6)/SQRT(8)</f>
        <v>264949.07273273234</v>
      </c>
      <c r="AZ6" s="2" t="str">
        <f>N6</f>
        <v>SVS6</v>
      </c>
      <c r="BA6" t="str">
        <f>B6</f>
        <v>Q64356</v>
      </c>
      <c r="BB6" t="str">
        <f t="shared" si="2"/>
        <v>SVS6</v>
      </c>
      <c r="BC6" s="4">
        <v>2234079.5602142899</v>
      </c>
      <c r="BD6" s="4">
        <v>5194487.0591867398</v>
      </c>
      <c r="BE6" s="4">
        <v>4092874.6677961899</v>
      </c>
      <c r="BF6" s="4">
        <v>4856965.3042614404</v>
      </c>
      <c r="BG6" s="4">
        <v>3925362.0774419098</v>
      </c>
      <c r="BH6" s="4">
        <v>4012573.1558622099</v>
      </c>
      <c r="BI6" s="4">
        <v>4572580.2835813304</v>
      </c>
      <c r="BJ6" s="4">
        <v>3327063.2675312399</v>
      </c>
      <c r="BK6" s="5">
        <v>4546075.5901364395</v>
      </c>
      <c r="BL6" s="5">
        <v>3938107.7997626299</v>
      </c>
      <c r="BM6" s="5">
        <v>5095755.3605088601</v>
      </c>
      <c r="BN6" s="5">
        <v>5423491.9174087299</v>
      </c>
      <c r="BO6" s="5">
        <v>5967003.9436597303</v>
      </c>
      <c r="BP6" s="5">
        <v>5112805.6569009097</v>
      </c>
      <c r="BQ6" s="5">
        <v>4329516.0498573901</v>
      </c>
      <c r="BR6" s="5">
        <v>4327781.0805577999</v>
      </c>
      <c r="BS6" s="6">
        <v>5206581.8988183904</v>
      </c>
      <c r="BT6" s="6">
        <v>7280985.4255208904</v>
      </c>
      <c r="BU6" s="6">
        <v>3858072.8784877001</v>
      </c>
      <c r="BV6" s="6">
        <v>3949204.7183404402</v>
      </c>
      <c r="BW6" s="6">
        <v>3680521.5701687699</v>
      </c>
      <c r="BX6" s="6">
        <v>4526367.0480446499</v>
      </c>
      <c r="BY6" s="6">
        <v>5183497.9659699202</v>
      </c>
      <c r="BZ6" s="6">
        <v>4446197.1926712999</v>
      </c>
      <c r="CA6" s="7">
        <f t="shared" si="3"/>
        <v>4026998.1719844188</v>
      </c>
      <c r="CB6" s="7">
        <f t="shared" si="4"/>
        <v>329200.31058242486</v>
      </c>
      <c r="CC6" s="7">
        <f t="shared" si="5"/>
        <v>4842567.1748490613</v>
      </c>
      <c r="CD6" s="7">
        <f t="shared" si="6"/>
        <v>238040.54647223488</v>
      </c>
      <c r="CE6" s="7">
        <f t="shared" si="7"/>
        <v>4766428.5872527575</v>
      </c>
      <c r="CF6" s="7">
        <f t="shared" si="8"/>
        <v>412375.83805023937</v>
      </c>
    </row>
    <row r="7" spans="1:84">
      <c r="A7" t="s">
        <v>94</v>
      </c>
      <c r="B7" t="str">
        <f>LEFT(A7,6)</f>
        <v>F2Z472</v>
      </c>
      <c r="C7">
        <v>16</v>
      </c>
      <c r="D7">
        <v>16</v>
      </c>
      <c r="E7">
        <v>1814.24</v>
      </c>
      <c r="F7">
        <v>4.4955510135630199E-2</v>
      </c>
      <c r="G7">
        <v>0.16127522471021399</v>
      </c>
      <c r="H7">
        <v>1.2618995830262101</v>
      </c>
      <c r="I7">
        <v>0.60248501000342902</v>
      </c>
      <c r="J7" t="s">
        <v>1</v>
      </c>
      <c r="K7" t="s">
        <v>2</v>
      </c>
      <c r="L7">
        <v>30061</v>
      </c>
      <c r="M7" t="s">
        <v>93</v>
      </c>
      <c r="N7" t="s">
        <v>104</v>
      </c>
      <c r="O7" t="str">
        <f>N7</f>
        <v>SVS3</v>
      </c>
      <c r="P7" t="s">
        <v>94</v>
      </c>
      <c r="Q7" s="9" t="s">
        <v>135</v>
      </c>
      <c r="R7" s="3">
        <v>44000000</v>
      </c>
      <c r="S7" t="str">
        <f t="shared" si="0"/>
        <v>SVS3</v>
      </c>
      <c r="T7" s="10">
        <v>2629647.1916968399</v>
      </c>
      <c r="U7" s="10">
        <v>2875395.1007615002</v>
      </c>
      <c r="V7" s="10">
        <v>2286497.1390623399</v>
      </c>
      <c r="W7" s="10">
        <v>3510701.6711623301</v>
      </c>
      <c r="X7" s="10">
        <v>1918521.4019995199</v>
      </c>
      <c r="Y7" s="10">
        <v>2345230.82124735</v>
      </c>
      <c r="Z7" s="10">
        <v>2663132.6806575302</v>
      </c>
      <c r="AA7" s="10">
        <v>2085231.94213053</v>
      </c>
      <c r="AB7" s="11">
        <v>3011903.9285737299</v>
      </c>
      <c r="AC7" s="11">
        <v>2398041.2589821401</v>
      </c>
      <c r="AD7" s="11">
        <v>2795739.39042567</v>
      </c>
      <c r="AE7" s="11">
        <v>3425962.9211470699</v>
      </c>
      <c r="AF7" s="11">
        <v>3535673.4960893998</v>
      </c>
      <c r="AG7" s="11">
        <v>2223228.8548363298</v>
      </c>
      <c r="AH7" s="11">
        <v>3334233.92612958</v>
      </c>
      <c r="AI7" s="11">
        <v>3217609.9124728101</v>
      </c>
      <c r="AJ7">
        <v>3211653.03506131</v>
      </c>
      <c r="AK7">
        <v>2504164.1936395098</v>
      </c>
      <c r="AL7">
        <v>2607352.5564625701</v>
      </c>
      <c r="AM7">
        <v>2045793.8038544301</v>
      </c>
      <c r="AN7">
        <v>1959861.8644445201</v>
      </c>
      <c r="AO7">
        <v>1973985.4037362901</v>
      </c>
      <c r="AP7">
        <v>2595692.2412070399</v>
      </c>
      <c r="AQ7">
        <v>2074792.4083885199</v>
      </c>
      <c r="AR7" s="12" t="str">
        <f t="shared" si="1"/>
        <v>SVS3</v>
      </c>
      <c r="AS7" s="13">
        <f>TTEST(T7:AA7,AB7:AI7,2,1)</f>
        <v>0.1064531553025147</v>
      </c>
      <c r="AT7" s="2">
        <f>AVERAGE(T7:AA7)</f>
        <v>2539294.7435897421</v>
      </c>
      <c r="AU7" s="2">
        <f>STDEV(T7:AA7)/SQRT(8)</f>
        <v>177944.32680069553</v>
      </c>
      <c r="AV7" s="2">
        <f>AVERAGE(AB7:AI7)</f>
        <v>2992799.2110820911</v>
      </c>
      <c r="AW7" s="2">
        <f>STDEV(AB7:AI7)/SQRT(8)</f>
        <v>170850.49453734679</v>
      </c>
      <c r="AX7" s="2">
        <f>AVERAGE(AJ7:AQ7)</f>
        <v>2371661.938349274</v>
      </c>
      <c r="AY7" s="2">
        <f>STDEV(AJ7:AQ7)/SQRT(8)</f>
        <v>155318.16540260141</v>
      </c>
      <c r="AZ7" s="2" t="str">
        <f>N7</f>
        <v>SVS3</v>
      </c>
      <c r="BA7" t="str">
        <f>B7</f>
        <v>F2Z472</v>
      </c>
      <c r="BB7" t="str">
        <f t="shared" si="2"/>
        <v>SVS3</v>
      </c>
      <c r="BC7" s="4">
        <v>3005072.0980100599</v>
      </c>
      <c r="BD7" s="4">
        <v>3338588.3880826398</v>
      </c>
      <c r="BE7" s="4">
        <v>2158859.2047895901</v>
      </c>
      <c r="BF7" s="4">
        <v>3362297.9459067201</v>
      </c>
      <c r="BG7" s="4">
        <v>1791906.3864221501</v>
      </c>
      <c r="BH7" s="4">
        <v>2338960.76910329</v>
      </c>
      <c r="BI7" s="4">
        <v>2563381.65513235</v>
      </c>
      <c r="BJ7" s="4">
        <v>1786121.5998547301</v>
      </c>
      <c r="BK7" s="5">
        <v>2782314.4372107</v>
      </c>
      <c r="BL7" s="5">
        <v>2386111.3348337002</v>
      </c>
      <c r="BM7" s="5">
        <v>2899507.3255630201</v>
      </c>
      <c r="BN7" s="5">
        <v>3746195.6883587199</v>
      </c>
      <c r="BO7" s="5">
        <v>4201992.1440974902</v>
      </c>
      <c r="BP7" s="5">
        <v>2230826.5733358501</v>
      </c>
      <c r="BQ7" s="5">
        <v>3108312.5714483699</v>
      </c>
      <c r="BR7" s="5">
        <v>3016216.23867113</v>
      </c>
      <c r="BS7" s="6">
        <v>3691694.6154412199</v>
      </c>
      <c r="BT7" s="6">
        <v>2945588.2915412099</v>
      </c>
      <c r="BU7" s="6">
        <v>2607352.5564625701</v>
      </c>
      <c r="BV7" s="6">
        <v>2062783.0143573999</v>
      </c>
      <c r="BW7" s="6">
        <v>1617241.31544338</v>
      </c>
      <c r="BX7" s="6">
        <v>1832207.8200896401</v>
      </c>
      <c r="BY7" s="6">
        <v>2586600.9123003599</v>
      </c>
      <c r="BZ7" s="6">
        <v>1891250.5180554199</v>
      </c>
      <c r="CA7" s="7">
        <f t="shared" si="3"/>
        <v>2543148.5059126914</v>
      </c>
      <c r="CB7" s="7">
        <f t="shared" si="4"/>
        <v>225370.27286326454</v>
      </c>
      <c r="CC7" s="7">
        <f t="shared" si="5"/>
        <v>3046434.5391898728</v>
      </c>
      <c r="CD7" s="7">
        <f t="shared" si="6"/>
        <v>232314.10399568226</v>
      </c>
      <c r="CE7" s="7">
        <f t="shared" si="7"/>
        <v>2404339.8804613999</v>
      </c>
      <c r="CF7" s="7">
        <f t="shared" si="8"/>
        <v>244636.98757660604</v>
      </c>
    </row>
    <row r="8" spans="1:84">
      <c r="A8" t="s">
        <v>35</v>
      </c>
      <c r="B8" t="str">
        <f>LEFT(A8,6)</f>
        <v>Q8CEK3</v>
      </c>
      <c r="C8">
        <v>4</v>
      </c>
      <c r="D8">
        <v>4</v>
      </c>
      <c r="E8">
        <v>428.92</v>
      </c>
      <c r="F8">
        <v>0.18239977231585999</v>
      </c>
      <c r="G8">
        <v>0.16411609945088501</v>
      </c>
      <c r="H8">
        <v>1.4149775959718001</v>
      </c>
      <c r="I8">
        <v>0.340912602042859</v>
      </c>
      <c r="J8" t="s">
        <v>2</v>
      </c>
      <c r="K8" t="s">
        <v>1</v>
      </c>
      <c r="L8">
        <v>10877</v>
      </c>
      <c r="M8" t="s">
        <v>36</v>
      </c>
      <c r="N8" t="s">
        <v>103</v>
      </c>
      <c r="O8" t="str">
        <f>N8</f>
        <v>SPIKL</v>
      </c>
      <c r="P8" t="s">
        <v>35</v>
      </c>
      <c r="Q8" s="9" t="s">
        <v>135</v>
      </c>
      <c r="R8" s="3">
        <v>880000</v>
      </c>
      <c r="S8" t="str">
        <f t="shared" si="0"/>
        <v>SPIKL</v>
      </c>
      <c r="T8" s="10">
        <v>351152.49776310602</v>
      </c>
      <c r="U8" s="10">
        <v>626214.33166641404</v>
      </c>
      <c r="V8" s="10">
        <v>1441370.6149971499</v>
      </c>
      <c r="W8" s="10">
        <v>1140495.41170872</v>
      </c>
      <c r="X8" s="10">
        <v>720092.63367183204</v>
      </c>
      <c r="Y8" s="10">
        <v>945026.94563333795</v>
      </c>
      <c r="Z8" s="10">
        <v>975764.648885136</v>
      </c>
      <c r="AA8" s="10">
        <v>976004.59081213095</v>
      </c>
      <c r="AB8" s="11">
        <v>578277.07971658197</v>
      </c>
      <c r="AC8" s="11">
        <v>875189.60032429197</v>
      </c>
      <c r="AD8" s="11">
        <v>654589.29070097499</v>
      </c>
      <c r="AE8" s="11">
        <v>858244.30658982799</v>
      </c>
      <c r="AF8" s="11">
        <v>547452.51849557704</v>
      </c>
      <c r="AG8" s="11">
        <v>906330.89725047699</v>
      </c>
      <c r="AH8" s="11">
        <v>654269.38654038799</v>
      </c>
      <c r="AI8" s="11">
        <v>1004504.45143389</v>
      </c>
      <c r="AJ8">
        <v>608521.15038595197</v>
      </c>
      <c r="AK8">
        <v>885816.16378535901</v>
      </c>
      <c r="AL8">
        <v>860544.74015945301</v>
      </c>
      <c r="AM8">
        <v>1054162.8129425601</v>
      </c>
      <c r="AN8">
        <v>1401216.67433197</v>
      </c>
      <c r="AO8">
        <v>1764649.7231376499</v>
      </c>
      <c r="AP8">
        <v>892304.31230972195</v>
      </c>
      <c r="AQ8">
        <v>1134231.6384904</v>
      </c>
      <c r="AR8" s="12" t="str">
        <f t="shared" si="1"/>
        <v>SPIKL</v>
      </c>
      <c r="AS8" s="13">
        <f>TTEST(T8:AA8,AB8:AI8,2,1)</f>
        <v>0.28809246045418851</v>
      </c>
      <c r="AT8" s="2">
        <f>AVERAGE(T8:AA8)</f>
        <v>897015.20939222828</v>
      </c>
      <c r="AU8" s="2">
        <f>STDEV(T8:AA8)/SQRT(8)</f>
        <v>117484.96507680714</v>
      </c>
      <c r="AV8" s="2">
        <f>AVERAGE(AB8:AI8)</f>
        <v>759857.19138150103</v>
      </c>
      <c r="AW8" s="2">
        <f>STDEV(AB8:AI8)/SQRT(8)</f>
        <v>60445.609378326837</v>
      </c>
      <c r="AX8" s="2">
        <f>AVERAGE(AJ8:AQ8)</f>
        <v>1075180.9019428832</v>
      </c>
      <c r="AY8" s="2">
        <f>STDEV(AJ8:AQ8)/SQRT(8)</f>
        <v>128086.06109277681</v>
      </c>
      <c r="AZ8" s="2" t="str">
        <f>N8</f>
        <v>SPIKL</v>
      </c>
      <c r="BA8" t="str">
        <f>B8</f>
        <v>Q8CEK3</v>
      </c>
      <c r="BB8" t="str">
        <f t="shared" si="2"/>
        <v>SPIKL</v>
      </c>
      <c r="BC8" s="4">
        <v>401285.228112115</v>
      </c>
      <c r="BD8" s="4">
        <v>727090.30338082602</v>
      </c>
      <c r="BE8" s="4">
        <v>1360909.7367932401</v>
      </c>
      <c r="BF8" s="4">
        <v>1092284.60270584</v>
      </c>
      <c r="BG8" s="4">
        <v>672569.29620242305</v>
      </c>
      <c r="BH8" s="4">
        <v>942500.38484751806</v>
      </c>
      <c r="BI8" s="4">
        <v>939216.14151843602</v>
      </c>
      <c r="BJ8" s="4">
        <v>836004.30531761004</v>
      </c>
      <c r="BK8" s="5">
        <v>534196.54336896504</v>
      </c>
      <c r="BL8" s="5">
        <v>870835.65290647</v>
      </c>
      <c r="BM8" s="5">
        <v>678885.32462018798</v>
      </c>
      <c r="BN8" s="5">
        <v>938466.40927121998</v>
      </c>
      <c r="BO8" s="5">
        <v>650623.19372225099</v>
      </c>
      <c r="BP8" s="5">
        <v>909428.21537395904</v>
      </c>
      <c r="BQ8" s="5">
        <v>609937.33623783698</v>
      </c>
      <c r="BR8" s="5">
        <v>941631.43471417401</v>
      </c>
      <c r="BS8" s="6">
        <v>699476.01118096197</v>
      </c>
      <c r="BT8" s="6">
        <v>1041964.3117378301</v>
      </c>
      <c r="BU8" s="6">
        <v>860544.74015945301</v>
      </c>
      <c r="BV8" s="6">
        <v>1062917.0646661399</v>
      </c>
      <c r="BW8" s="6">
        <v>1156257.7642481399</v>
      </c>
      <c r="BX8" s="6">
        <v>1637907.25925943</v>
      </c>
      <c r="BY8" s="6">
        <v>889179.04504603497</v>
      </c>
      <c r="BZ8" s="6">
        <v>1033894.3622585899</v>
      </c>
      <c r="CA8" s="7">
        <f t="shared" si="3"/>
        <v>871482.4998597512</v>
      </c>
      <c r="CB8" s="7">
        <f t="shared" si="4"/>
        <v>101830.01598551778</v>
      </c>
      <c r="CC8" s="7">
        <f t="shared" si="5"/>
        <v>766750.5137768829</v>
      </c>
      <c r="CD8" s="7">
        <f t="shared" si="6"/>
        <v>58422.399038159463</v>
      </c>
      <c r="CE8" s="7">
        <f t="shared" si="7"/>
        <v>1047767.5698195725</v>
      </c>
      <c r="CF8" s="7">
        <f t="shared" si="8"/>
        <v>98379.762017663728</v>
      </c>
    </row>
    <row r="9" spans="1:84">
      <c r="A9" t="s">
        <v>21</v>
      </c>
      <c r="B9" t="str">
        <f>LEFT(A9,6)</f>
        <v>Q09098</v>
      </c>
      <c r="C9">
        <v>6</v>
      </c>
      <c r="D9">
        <v>6</v>
      </c>
      <c r="E9">
        <v>432.87</v>
      </c>
      <c r="F9">
        <v>5.1119045950430299E-2</v>
      </c>
      <c r="G9">
        <v>0.16127522471021399</v>
      </c>
      <c r="H9">
        <v>1.32883788573641</v>
      </c>
      <c r="I9">
        <v>0.58025400475399702</v>
      </c>
      <c r="J9" t="s">
        <v>2</v>
      </c>
      <c r="K9" t="s">
        <v>1</v>
      </c>
      <c r="L9">
        <v>11678</v>
      </c>
      <c r="M9" t="s">
        <v>22</v>
      </c>
      <c r="N9" t="s">
        <v>105</v>
      </c>
      <c r="O9" t="str">
        <f>N9</f>
        <v>PATE4</v>
      </c>
      <c r="P9" t="s">
        <v>21</v>
      </c>
      <c r="Q9" s="9" t="s">
        <v>135</v>
      </c>
      <c r="R9" s="3">
        <v>6700000</v>
      </c>
      <c r="S9" t="str">
        <f t="shared" si="0"/>
        <v>PATE4</v>
      </c>
      <c r="T9" s="10">
        <v>334080.70560675103</v>
      </c>
      <c r="U9" s="10">
        <v>462021.712747421</v>
      </c>
      <c r="V9" s="10">
        <v>348213.87844951102</v>
      </c>
      <c r="W9" s="10">
        <v>333505.87516917102</v>
      </c>
      <c r="X9" s="10">
        <v>501772.265783082</v>
      </c>
      <c r="Y9" s="10">
        <v>311984.67800182698</v>
      </c>
      <c r="Z9" s="10">
        <v>530592.999444752</v>
      </c>
      <c r="AA9" s="10">
        <v>510506.75381387101</v>
      </c>
      <c r="AB9" s="11">
        <v>387801.55229927099</v>
      </c>
      <c r="AC9" s="11">
        <v>569804.60982899903</v>
      </c>
      <c r="AD9" s="11">
        <v>557238.19342359097</v>
      </c>
      <c r="AE9" s="11">
        <v>409708.367741419</v>
      </c>
      <c r="AF9" s="11">
        <v>271420.77116138802</v>
      </c>
      <c r="AG9" s="11">
        <v>351085.18233836401</v>
      </c>
      <c r="AH9" s="11">
        <v>363983.62282609998</v>
      </c>
      <c r="AI9" s="11">
        <v>273171.05552447698</v>
      </c>
      <c r="AJ9">
        <v>651121.84296526702</v>
      </c>
      <c r="AK9">
        <v>445930.17886185402</v>
      </c>
      <c r="AL9">
        <v>417408.20025105</v>
      </c>
      <c r="AM9">
        <v>485065.31754223601</v>
      </c>
      <c r="AN9">
        <v>587642.80677935004</v>
      </c>
      <c r="AO9">
        <v>661115.75028483302</v>
      </c>
      <c r="AP9">
        <v>377276.75347185001</v>
      </c>
      <c r="AQ9">
        <v>605742.49242623604</v>
      </c>
      <c r="AR9" s="12" t="str">
        <f t="shared" si="1"/>
        <v>PATE4</v>
      </c>
      <c r="AS9" s="13">
        <f>TTEST(T9:AA9,AB9:AI9,2,1)</f>
        <v>0.76515078689774041</v>
      </c>
      <c r="AT9" s="2">
        <f>AVERAGE(T9:AA9)</f>
        <v>416584.85862704826</v>
      </c>
      <c r="AU9" s="2">
        <f>STDEV(T9:AA9)/SQRT(8)</f>
        <v>32859.392572687277</v>
      </c>
      <c r="AV9" s="2">
        <f>AVERAGE(AB9:AI9)</f>
        <v>398026.66939295107</v>
      </c>
      <c r="AW9" s="2">
        <f>STDEV(AB9:AI9)/SQRT(8)</f>
        <v>40106.419887869437</v>
      </c>
      <c r="AX9" s="2">
        <f>AVERAGE(AJ9:AQ9)</f>
        <v>528912.91782283445</v>
      </c>
      <c r="AY9" s="2">
        <f>STDEV(AJ9:AQ9)/SQRT(8)</f>
        <v>39188.229164258366</v>
      </c>
      <c r="AZ9" s="2" t="str">
        <f>N9</f>
        <v>PATE4</v>
      </c>
      <c r="BA9" t="str">
        <f>B9</f>
        <v>Q09098</v>
      </c>
      <c r="BB9" t="str">
        <f t="shared" si="2"/>
        <v>PATE4</v>
      </c>
      <c r="BC9" s="4">
        <v>381776.15996256401</v>
      </c>
      <c r="BD9" s="4">
        <v>536448.13014117198</v>
      </c>
      <c r="BE9" s="4">
        <v>328775.71718042402</v>
      </c>
      <c r="BF9" s="4">
        <v>319407.97711184301</v>
      </c>
      <c r="BG9" s="4">
        <v>468657.23084930301</v>
      </c>
      <c r="BH9" s="4">
        <v>311150.57664962899</v>
      </c>
      <c r="BI9" s="4">
        <v>510718.96304562403</v>
      </c>
      <c r="BJ9" s="4">
        <v>437278.52112558798</v>
      </c>
      <c r="BK9" s="5">
        <v>358240.46295060002</v>
      </c>
      <c r="BL9" s="5">
        <v>566969.91057216504</v>
      </c>
      <c r="BM9" s="5">
        <v>577920.89972635102</v>
      </c>
      <c r="BN9" s="5">
        <v>448004.76713959902</v>
      </c>
      <c r="BO9" s="5">
        <v>322571.62586604402</v>
      </c>
      <c r="BP9" s="5">
        <v>352284.98971714999</v>
      </c>
      <c r="BQ9" s="5">
        <v>339320.78423333698</v>
      </c>
      <c r="BR9" s="5">
        <v>256072.984613179</v>
      </c>
      <c r="BS9" s="6">
        <v>748444.17358587799</v>
      </c>
      <c r="BT9" s="6">
        <v>524536.97606437805</v>
      </c>
      <c r="BU9" s="6">
        <v>417408.20025105</v>
      </c>
      <c r="BV9" s="6">
        <v>489093.52252158901</v>
      </c>
      <c r="BW9" s="6">
        <v>484911.84153737797</v>
      </c>
      <c r="BX9" s="6">
        <v>613632.42370667495</v>
      </c>
      <c r="BY9" s="6">
        <v>375955.35373107798</v>
      </c>
      <c r="BZ9" s="6">
        <v>552156.83167989296</v>
      </c>
      <c r="CA9" s="7">
        <f t="shared" si="3"/>
        <v>411776.65950826841</v>
      </c>
      <c r="CB9" s="7">
        <f t="shared" si="4"/>
        <v>31528.067937414289</v>
      </c>
      <c r="CC9" s="7">
        <f t="shared" si="5"/>
        <v>402673.30310230306</v>
      </c>
      <c r="CD9" s="7">
        <f t="shared" si="6"/>
        <v>41445.913574703496</v>
      </c>
      <c r="CE9" s="7">
        <f t="shared" si="7"/>
        <v>525767.41538473987</v>
      </c>
      <c r="CF9" s="7">
        <f t="shared" si="8"/>
        <v>41231.62778246696</v>
      </c>
    </row>
    <row r="10" spans="1:84">
      <c r="A10" t="s">
        <v>47</v>
      </c>
      <c r="B10" t="str">
        <f>LEFT(A10,6)</f>
        <v>P09036</v>
      </c>
      <c r="C10">
        <v>4</v>
      </c>
      <c r="D10">
        <v>4</v>
      </c>
      <c r="E10">
        <v>335.97</v>
      </c>
      <c r="F10">
        <v>0.447251617771668</v>
      </c>
      <c r="G10">
        <v>0.19543417583370901</v>
      </c>
      <c r="H10">
        <v>1.1784878395722</v>
      </c>
      <c r="I10">
        <v>0.17391124231038399</v>
      </c>
      <c r="J10" t="s">
        <v>2</v>
      </c>
      <c r="K10" t="s">
        <v>1</v>
      </c>
      <c r="L10">
        <v>8824</v>
      </c>
      <c r="M10" t="s">
        <v>48</v>
      </c>
      <c r="N10" t="s">
        <v>106</v>
      </c>
      <c r="O10" t="str">
        <f>N10</f>
        <v>ISK3</v>
      </c>
      <c r="P10" t="s">
        <v>47</v>
      </c>
      <c r="Q10" s="9" t="s">
        <v>135</v>
      </c>
      <c r="R10" s="3">
        <v>4500000</v>
      </c>
      <c r="S10" t="str">
        <f t="shared" si="0"/>
        <v>ISK3</v>
      </c>
      <c r="T10" s="10">
        <v>243971.66120318399</v>
      </c>
      <c r="U10" s="10">
        <v>566179.82186769205</v>
      </c>
      <c r="V10" s="10">
        <v>410400.49114647799</v>
      </c>
      <c r="W10" s="10">
        <v>432188.73805245699</v>
      </c>
      <c r="X10" s="10">
        <v>366133.601759927</v>
      </c>
      <c r="Y10" s="10">
        <v>304641.41696834401</v>
      </c>
      <c r="Z10" s="10">
        <v>333793.401686856</v>
      </c>
      <c r="AA10" s="10">
        <v>540419.12769961101</v>
      </c>
      <c r="AB10" s="11">
        <v>282935.22850302898</v>
      </c>
      <c r="AC10" s="11">
        <v>360571.91915243497</v>
      </c>
      <c r="AD10" s="11">
        <v>604478.69406313496</v>
      </c>
      <c r="AE10" s="11">
        <v>395622.94841943402</v>
      </c>
      <c r="AF10" s="11">
        <v>334568.62855152501</v>
      </c>
      <c r="AG10" s="11">
        <v>429808.63991389499</v>
      </c>
      <c r="AH10" s="11">
        <v>277399.35617422999</v>
      </c>
      <c r="AI10" s="11">
        <v>318602.56038875598</v>
      </c>
      <c r="AJ10">
        <v>475706.52456605702</v>
      </c>
      <c r="AK10">
        <v>594184.444005328</v>
      </c>
      <c r="AL10">
        <v>347495.95332595799</v>
      </c>
      <c r="AM10">
        <v>444370.40134118899</v>
      </c>
      <c r="AN10">
        <v>365809.77632189897</v>
      </c>
      <c r="AO10">
        <v>572251.32837430201</v>
      </c>
      <c r="AP10">
        <v>285941.454785373</v>
      </c>
      <c r="AQ10">
        <v>454403.41623466701</v>
      </c>
      <c r="AR10" s="12" t="str">
        <f t="shared" si="1"/>
        <v>ISK3</v>
      </c>
      <c r="AS10" s="13">
        <f>TTEST(T10:AA10,AB10:AI10,2,1)</f>
        <v>0.65098974548399768</v>
      </c>
      <c r="AT10" s="2">
        <f>AVERAGE(T10:AA10)</f>
        <v>399716.03254806867</v>
      </c>
      <c r="AU10" s="2">
        <f>STDEV(T10:AA10)/SQRT(8)</f>
        <v>39516.102741418072</v>
      </c>
      <c r="AV10" s="2">
        <f>AVERAGE(AB10:AI10)</f>
        <v>375498.49689580488</v>
      </c>
      <c r="AW10" s="2">
        <f>STDEV(AB10:AI10)/SQRT(8)</f>
        <v>37586.357798040284</v>
      </c>
      <c r="AX10" s="2">
        <f>AVERAGE(AJ10:AQ10)</f>
        <v>442520.4123693466</v>
      </c>
      <c r="AY10" s="2">
        <f>STDEV(AJ10:AQ10)/SQRT(8)</f>
        <v>37916.537760052939</v>
      </c>
      <c r="AZ10" s="2" t="str">
        <f>N10</f>
        <v>ISK3</v>
      </c>
      <c r="BA10" t="str">
        <f>B10</f>
        <v>P09036</v>
      </c>
      <c r="BB10" t="str">
        <f t="shared" si="2"/>
        <v>ISK3</v>
      </c>
      <c r="BC10" s="4">
        <v>278802.583898629</v>
      </c>
      <c r="BD10" s="4">
        <v>657384.92019881995</v>
      </c>
      <c r="BE10" s="4">
        <v>387490.91911179002</v>
      </c>
      <c r="BF10" s="4">
        <v>413919.33644896798</v>
      </c>
      <c r="BG10" s="4">
        <v>341970.19569006702</v>
      </c>
      <c r="BH10" s="4">
        <v>303826.948067319</v>
      </c>
      <c r="BI10" s="4">
        <v>321290.74480699602</v>
      </c>
      <c r="BJ10" s="4">
        <v>462900.19707481703</v>
      </c>
      <c r="BK10" s="5">
        <v>261367.82239009501</v>
      </c>
      <c r="BL10" s="5">
        <v>358778.12364143803</v>
      </c>
      <c r="BM10" s="5">
        <v>626914.80027970998</v>
      </c>
      <c r="BN10" s="5">
        <v>432602.75072925299</v>
      </c>
      <c r="BO10" s="5">
        <v>397620.07164686301</v>
      </c>
      <c r="BP10" s="5">
        <v>431277.47882700397</v>
      </c>
      <c r="BQ10" s="5">
        <v>258603.302950896</v>
      </c>
      <c r="BR10" s="5">
        <v>298660.88260159298</v>
      </c>
      <c r="BS10" s="6">
        <v>546809.75687563396</v>
      </c>
      <c r="BT10" s="6">
        <v>698924.91304025904</v>
      </c>
      <c r="BU10" s="6">
        <v>347495.95332595799</v>
      </c>
      <c r="BV10" s="6">
        <v>448060.65706268599</v>
      </c>
      <c r="BW10" s="6">
        <v>301859.37825192098</v>
      </c>
      <c r="BX10" s="6">
        <v>531150.51252129197</v>
      </c>
      <c r="BY10" s="6">
        <v>284939.95400179003</v>
      </c>
      <c r="BZ10" s="6">
        <v>414205.62986706302</v>
      </c>
      <c r="CA10" s="7">
        <f t="shared" si="3"/>
        <v>395948.23066217575</v>
      </c>
      <c r="CB10" s="7">
        <f t="shared" si="4"/>
        <v>43078.623494161664</v>
      </c>
      <c r="CC10" s="7">
        <f t="shared" si="5"/>
        <v>383228.15413335653</v>
      </c>
      <c r="CD10" s="7">
        <f t="shared" si="6"/>
        <v>42775.914990319769</v>
      </c>
      <c r="CE10" s="7">
        <f t="shared" si="7"/>
        <v>446680.84436832537</v>
      </c>
      <c r="CF10" s="7">
        <f t="shared" si="8"/>
        <v>49788.042320432331</v>
      </c>
    </row>
    <row r="11" spans="1:84">
      <c r="A11" t="s">
        <v>49</v>
      </c>
      <c r="B11" t="str">
        <f>LEFT(A11,6)</f>
        <v>Q3SXH3</v>
      </c>
      <c r="C11">
        <v>3</v>
      </c>
      <c r="D11">
        <v>3</v>
      </c>
      <c r="E11">
        <v>268.02</v>
      </c>
      <c r="F11">
        <v>0.47099536863699198</v>
      </c>
      <c r="G11">
        <v>0.19543417583370901</v>
      </c>
      <c r="H11">
        <v>1.21129594538762</v>
      </c>
      <c r="I11">
        <v>0.16497522580820101</v>
      </c>
      <c r="J11" t="s">
        <v>2</v>
      </c>
      <c r="K11" t="s">
        <v>1</v>
      </c>
      <c r="L11">
        <v>18494</v>
      </c>
      <c r="M11" t="s">
        <v>50</v>
      </c>
      <c r="N11" t="s">
        <v>107</v>
      </c>
      <c r="O11" t="str">
        <f>N11</f>
        <v>SVA</v>
      </c>
      <c r="P11" t="s">
        <v>49</v>
      </c>
      <c r="Q11" s="9" t="s">
        <v>135</v>
      </c>
      <c r="R11" s="3">
        <v>21000000</v>
      </c>
      <c r="S11" t="str">
        <f t="shared" si="0"/>
        <v>SVA</v>
      </c>
      <c r="T11" s="10">
        <v>268369.61756450502</v>
      </c>
      <c r="U11" s="10">
        <v>274553.12485223101</v>
      </c>
      <c r="V11" s="10">
        <v>534262.27382272203</v>
      </c>
      <c r="W11" s="10">
        <v>458409.18700810598</v>
      </c>
      <c r="X11" s="10">
        <v>358751.89058670402</v>
      </c>
      <c r="Y11" s="10">
        <v>367130.768423273</v>
      </c>
      <c r="Z11" s="10">
        <v>210005.228992747</v>
      </c>
      <c r="AA11" s="10">
        <v>210026.053341494</v>
      </c>
      <c r="AB11" s="11">
        <v>333933.25672404299</v>
      </c>
      <c r="AC11" s="11">
        <v>351835.73206984601</v>
      </c>
      <c r="AD11" s="11">
        <v>214068.244118615</v>
      </c>
      <c r="AE11" s="11">
        <v>294784.88176252699</v>
      </c>
      <c r="AF11" s="11">
        <v>341498.99488267198</v>
      </c>
      <c r="AG11" s="11">
        <v>183958.80780069501</v>
      </c>
      <c r="AH11" s="11">
        <v>562612.75407788204</v>
      </c>
      <c r="AI11" s="11">
        <v>169301.22737573</v>
      </c>
      <c r="AJ11">
        <v>318752.81647303101</v>
      </c>
      <c r="AK11">
        <v>418164.57013947098</v>
      </c>
      <c r="AL11">
        <v>295281.87815400102</v>
      </c>
      <c r="AM11">
        <v>288269.31368665298</v>
      </c>
      <c r="AN11">
        <v>522456.89924163598</v>
      </c>
      <c r="AO11">
        <v>571977.23320758995</v>
      </c>
      <c r="AP11">
        <v>242779.63234367399</v>
      </c>
      <c r="AQ11">
        <v>312407.92450010497</v>
      </c>
      <c r="AR11" s="12" t="str">
        <f t="shared" si="1"/>
        <v>SVA</v>
      </c>
      <c r="AS11" s="13">
        <f>TTEST(T11:AA11,AB11:AI11,2,1)</f>
        <v>0.70337368509302056</v>
      </c>
      <c r="AT11" s="2">
        <f>AVERAGE(T11:AA11)</f>
        <v>335188.51807397278</v>
      </c>
      <c r="AU11" s="2">
        <f>STDEV(T11:AA11)/SQRT(8)</f>
        <v>41375.274746949472</v>
      </c>
      <c r="AV11" s="2">
        <f>AVERAGE(AB11:AI11)</f>
        <v>306499.23735150124</v>
      </c>
      <c r="AW11" s="2">
        <f>STDEV(AB11:AI11)/SQRT(8)</f>
        <v>44750.759191917052</v>
      </c>
      <c r="AX11" s="2">
        <f>AVERAGE(AJ11:AQ11)</f>
        <v>371261.28346827009</v>
      </c>
      <c r="AY11" s="2">
        <f>STDEV(AJ11:AQ11)/SQRT(8)</f>
        <v>42412.905240638298</v>
      </c>
      <c r="AZ11" s="2" t="str">
        <f>N11</f>
        <v>SVA</v>
      </c>
      <c r="BA11" t="str">
        <f>B11</f>
        <v>Q3SXH3</v>
      </c>
      <c r="BB11" t="str">
        <f t="shared" si="2"/>
        <v>SVA</v>
      </c>
      <c r="BC11" s="4">
        <v>306683.74534924998</v>
      </c>
      <c r="BD11" s="4">
        <v>318780.49534852197</v>
      </c>
      <c r="BE11" s="4">
        <v>504438.43025624403</v>
      </c>
      <c r="BF11" s="4">
        <v>439031.39948425902</v>
      </c>
      <c r="BG11" s="4">
        <v>335075.64899372199</v>
      </c>
      <c r="BH11" s="4">
        <v>366149.23217496602</v>
      </c>
      <c r="BI11" s="4">
        <v>202139.21574082601</v>
      </c>
      <c r="BJ11" s="4">
        <v>179899.44563299001</v>
      </c>
      <c r="BK11" s="5">
        <v>308478.40544770198</v>
      </c>
      <c r="BL11" s="5">
        <v>350085.39788331703</v>
      </c>
      <c r="BM11" s="5">
        <v>222013.69845772101</v>
      </c>
      <c r="BN11" s="5">
        <v>322339.11413214199</v>
      </c>
      <c r="BO11" s="5">
        <v>405856.50663199503</v>
      </c>
      <c r="BP11" s="5">
        <v>184587.473281596</v>
      </c>
      <c r="BQ11" s="5">
        <v>524491.18301290704</v>
      </c>
      <c r="BR11" s="5">
        <v>158704.481005649</v>
      </c>
      <c r="BS11" s="6">
        <v>366396.38322816102</v>
      </c>
      <c r="BT11" s="6">
        <v>491876.95633887401</v>
      </c>
      <c r="BU11" s="6">
        <v>295281.87815400102</v>
      </c>
      <c r="BV11" s="6">
        <v>290663.23434597999</v>
      </c>
      <c r="BW11" s="6">
        <v>431121.65113304398</v>
      </c>
      <c r="BX11" s="6">
        <v>530896.10369590402</v>
      </c>
      <c r="BY11" s="6">
        <v>241929.30446025301</v>
      </c>
      <c r="BZ11" s="6">
        <v>284771.45311821601</v>
      </c>
      <c r="CA11" s="7">
        <f t="shared" si="3"/>
        <v>331524.70162259735</v>
      </c>
      <c r="CB11" s="7">
        <f t="shared" si="4"/>
        <v>38540.012855662673</v>
      </c>
      <c r="CC11" s="7">
        <f t="shared" si="5"/>
        <v>309569.53248162864</v>
      </c>
      <c r="CD11" s="7">
        <f t="shared" si="6"/>
        <v>42952.442208018154</v>
      </c>
      <c r="CE11" s="7">
        <f t="shared" si="7"/>
        <v>366617.12055930414</v>
      </c>
      <c r="CF11" s="7">
        <f t="shared" si="8"/>
        <v>37782.736125630625</v>
      </c>
    </row>
    <row r="12" spans="1:84">
      <c r="A12" t="s">
        <v>33</v>
      </c>
      <c r="B12" t="str">
        <f>LEFT(A12,6)</f>
        <v>Q61400</v>
      </c>
      <c r="C12">
        <v>4</v>
      </c>
      <c r="D12">
        <v>4</v>
      </c>
      <c r="E12">
        <v>368.4</v>
      </c>
      <c r="F12">
        <v>0.15306192952747399</v>
      </c>
      <c r="G12">
        <v>0.16127522471021399</v>
      </c>
      <c r="H12">
        <v>1.3589450198548401</v>
      </c>
      <c r="I12">
        <v>0.37489855011969397</v>
      </c>
      <c r="J12" t="s">
        <v>2</v>
      </c>
      <c r="K12" t="s">
        <v>1</v>
      </c>
      <c r="L12">
        <v>29455</v>
      </c>
      <c r="M12" t="s">
        <v>34</v>
      </c>
      <c r="N12" t="s">
        <v>108</v>
      </c>
      <c r="O12" t="str">
        <f>N12</f>
        <v>Caecam10</v>
      </c>
      <c r="P12" t="s">
        <v>33</v>
      </c>
      <c r="Q12" s="9" t="s">
        <v>135</v>
      </c>
      <c r="R12" s="3">
        <v>27000000</v>
      </c>
      <c r="S12" t="str">
        <f t="shared" si="0"/>
        <v>Caecam10</v>
      </c>
      <c r="T12" s="10">
        <v>161110.18867932199</v>
      </c>
      <c r="U12" s="10">
        <v>183919.639464629</v>
      </c>
      <c r="V12" s="10">
        <v>390768.693056043</v>
      </c>
      <c r="W12" s="10">
        <v>270126.09712849202</v>
      </c>
      <c r="X12" s="10">
        <v>309524.34470607201</v>
      </c>
      <c r="Y12" s="10">
        <v>266395.695930299</v>
      </c>
      <c r="Z12" s="10">
        <v>478685.07679790602</v>
      </c>
      <c r="AA12" s="10">
        <v>406195.30857467302</v>
      </c>
      <c r="AB12" s="11">
        <v>234734.52115950501</v>
      </c>
      <c r="AC12" s="11">
        <v>322780.41509652103</v>
      </c>
      <c r="AD12" s="11">
        <v>320176.78622401803</v>
      </c>
      <c r="AE12" s="11">
        <v>244606.904511131</v>
      </c>
      <c r="AF12" s="11">
        <v>239757.22386873199</v>
      </c>
      <c r="AG12" s="11">
        <v>242229.67173464299</v>
      </c>
      <c r="AH12" s="11">
        <v>234106.23455999899</v>
      </c>
      <c r="AI12" s="11">
        <v>342109.82677378901</v>
      </c>
      <c r="AJ12">
        <v>339875.964388864</v>
      </c>
      <c r="AK12">
        <v>369613.77838890202</v>
      </c>
      <c r="AL12">
        <v>360958.55215446098</v>
      </c>
      <c r="AM12">
        <v>401246.058100931</v>
      </c>
      <c r="AN12">
        <v>289676.16032480198</v>
      </c>
      <c r="AO12">
        <v>443855.205357951</v>
      </c>
      <c r="AP12">
        <v>210668.407277897</v>
      </c>
      <c r="AQ12">
        <v>547287.64227118797</v>
      </c>
      <c r="AR12" s="12" t="str">
        <f t="shared" si="1"/>
        <v>Caecam10</v>
      </c>
      <c r="AS12" s="13">
        <f>TTEST(T12:AA12,AB12:AI12,2,1)</f>
        <v>0.40047493476942198</v>
      </c>
      <c r="AT12" s="2">
        <f>AVERAGE(T12:AA12)</f>
        <v>308340.63054217951</v>
      </c>
      <c r="AU12" s="2">
        <f>STDEV(T12:AA12)/SQRT(8)</f>
        <v>39134.764684607377</v>
      </c>
      <c r="AV12" s="2">
        <f>AVERAGE(AB12:AI12)</f>
        <v>272562.69799104228</v>
      </c>
      <c r="AW12" s="2">
        <f>STDEV(AB12:AI12)/SQRT(8)</f>
        <v>16536.438216017366</v>
      </c>
      <c r="AX12" s="2">
        <f>AVERAGE(AJ12:AQ12)</f>
        <v>370397.72103312449</v>
      </c>
      <c r="AY12" s="2">
        <f>STDEV(AJ12:AQ12)/SQRT(8)</f>
        <v>35528.756029079006</v>
      </c>
      <c r="AZ12" s="2" t="str">
        <f>N12</f>
        <v>Caecam10</v>
      </c>
      <c r="BA12" t="str">
        <f>B12</f>
        <v>Q61400</v>
      </c>
      <c r="BB12" t="str">
        <f t="shared" si="2"/>
        <v>Caecam10</v>
      </c>
      <c r="BC12" s="4">
        <v>184111.28847781199</v>
      </c>
      <c r="BD12" s="4">
        <v>213546.99133150099</v>
      </c>
      <c r="BE12" s="4">
        <v>368955.01662144699</v>
      </c>
      <c r="BF12" s="4">
        <v>258707.377209361</v>
      </c>
      <c r="BG12" s="4">
        <v>289096.93134196301</v>
      </c>
      <c r="BH12" s="4">
        <v>265683.47822903801</v>
      </c>
      <c r="BI12" s="4">
        <v>460755.31773595698</v>
      </c>
      <c r="BJ12" s="4">
        <v>347929.74332802801</v>
      </c>
      <c r="BK12" s="5">
        <v>216841.32781854901</v>
      </c>
      <c r="BL12" s="5">
        <v>321174.62710005499</v>
      </c>
      <c r="BM12" s="5">
        <v>332060.61348601501</v>
      </c>
      <c r="BN12" s="5">
        <v>267470.88398597302</v>
      </c>
      <c r="BO12" s="5">
        <v>284940.89522160997</v>
      </c>
      <c r="BP12" s="5">
        <v>243057.47353924299</v>
      </c>
      <c r="BQ12" s="5">
        <v>218243.64098591701</v>
      </c>
      <c r="BR12" s="5">
        <v>320696.80383693503</v>
      </c>
      <c r="BS12" s="6">
        <v>390676.78044752002</v>
      </c>
      <c r="BT12" s="6">
        <v>434767.82424251398</v>
      </c>
      <c r="BU12" s="6">
        <v>360958.55215446098</v>
      </c>
      <c r="BV12" s="6">
        <v>404578.18948764302</v>
      </c>
      <c r="BW12" s="6">
        <v>239035.34380421601</v>
      </c>
      <c r="BX12" s="6">
        <v>411976.18619928299</v>
      </c>
      <c r="BY12" s="6">
        <v>209930.547931398</v>
      </c>
      <c r="BZ12" s="6">
        <v>498873.05967860098</v>
      </c>
      <c r="CA12" s="7">
        <f t="shared" si="3"/>
        <v>298598.26803438837</v>
      </c>
      <c r="CB12" s="7">
        <f t="shared" si="4"/>
        <v>31843.508367588234</v>
      </c>
      <c r="CC12" s="7">
        <f t="shared" si="5"/>
        <v>275560.78324678715</v>
      </c>
      <c r="CD12" s="7">
        <f t="shared" si="6"/>
        <v>16503.917975439817</v>
      </c>
      <c r="CE12" s="7">
        <f t="shared" si="7"/>
        <v>368849.56049320445</v>
      </c>
      <c r="CF12" s="7">
        <f t="shared" si="8"/>
        <v>34598.061352192526</v>
      </c>
    </row>
    <row r="13" spans="1:84">
      <c r="A13" t="s">
        <v>59</v>
      </c>
      <c r="B13" t="str">
        <f>LEFT(A13,6)</f>
        <v>P01887</v>
      </c>
      <c r="C13">
        <v>6</v>
      </c>
      <c r="D13">
        <v>6</v>
      </c>
      <c r="E13">
        <v>322.33</v>
      </c>
      <c r="F13">
        <v>0.71206666909209704</v>
      </c>
      <c r="G13">
        <v>0.233471568199595</v>
      </c>
      <c r="H13">
        <v>1.1416157596127501</v>
      </c>
      <c r="I13">
        <v>9.7961384902243501E-2</v>
      </c>
      <c r="J13" t="s">
        <v>0</v>
      </c>
      <c r="K13" t="s">
        <v>1</v>
      </c>
      <c r="L13">
        <v>13928</v>
      </c>
      <c r="M13" t="s">
        <v>60</v>
      </c>
      <c r="N13" t="s">
        <v>110</v>
      </c>
      <c r="O13" t="str">
        <f>N13</f>
        <v>B2MG</v>
      </c>
      <c r="P13" t="s">
        <v>59</v>
      </c>
      <c r="Q13" s="9" t="s">
        <v>135</v>
      </c>
      <c r="R13" s="3">
        <v>9000000</v>
      </c>
      <c r="S13" t="str">
        <f t="shared" si="0"/>
        <v>B2MG</v>
      </c>
      <c r="T13" s="10">
        <v>97885.109434472804</v>
      </c>
      <c r="U13" s="10">
        <v>70600.813221954595</v>
      </c>
      <c r="V13" s="10">
        <v>121538.15314079</v>
      </c>
      <c r="W13" s="10">
        <v>187583.428328173</v>
      </c>
      <c r="X13" s="10">
        <v>134383.28743396801</v>
      </c>
      <c r="Y13" s="10">
        <v>147916.49472646401</v>
      </c>
      <c r="Z13" s="10">
        <v>174805.99748508399</v>
      </c>
      <c r="AA13" s="10">
        <v>153402.14154601999</v>
      </c>
      <c r="AB13" s="11">
        <v>83815.262214397793</v>
      </c>
      <c r="AC13" s="11">
        <v>145407.50766921201</v>
      </c>
      <c r="AD13" s="11">
        <v>98357.105495563897</v>
      </c>
      <c r="AE13" s="11">
        <v>136936.348674009</v>
      </c>
      <c r="AF13" s="11">
        <v>80155.266880663199</v>
      </c>
      <c r="AG13" s="11">
        <v>171614.62996588901</v>
      </c>
      <c r="AH13" s="11">
        <v>121394.335150075</v>
      </c>
      <c r="AI13" s="11">
        <v>115455.84760985999</v>
      </c>
      <c r="AJ13">
        <v>110560.385855955</v>
      </c>
      <c r="AK13">
        <v>76124.154156898294</v>
      </c>
      <c r="AL13">
        <v>136872.51297136399</v>
      </c>
      <c r="AM13">
        <v>110995.930153163</v>
      </c>
      <c r="AN13">
        <v>162125.36533942999</v>
      </c>
      <c r="AO13">
        <v>168142.005144539</v>
      </c>
      <c r="AP13">
        <v>88503.117463005998</v>
      </c>
      <c r="AQ13">
        <v>154778.319862112</v>
      </c>
      <c r="AR13" s="12" t="str">
        <f t="shared" si="1"/>
        <v>B2MG</v>
      </c>
      <c r="AS13" s="13">
        <f>TTEST(T13:AA13,AB13:AI13,2,1)</f>
        <v>0.32789743120993958</v>
      </c>
      <c r="AT13" s="2">
        <f>AVERAGE(T13:AA13)</f>
        <v>136014.42816461582</v>
      </c>
      <c r="AU13" s="2">
        <f>STDEV(T13:AA13)/SQRT(8)</f>
        <v>13727.675720595511</v>
      </c>
      <c r="AV13" s="2">
        <f>AVERAGE(AB13:AI13)</f>
        <v>119142.03795745874</v>
      </c>
      <c r="AW13" s="2">
        <f>STDEV(AB13:AI13)/SQRT(8)</f>
        <v>11163.1640483192</v>
      </c>
      <c r="AX13" s="2">
        <f>AVERAGE(AJ13:AQ13)</f>
        <v>126012.72386830841</v>
      </c>
      <c r="AY13" s="2">
        <f>STDEV(AJ13:AQ13)/SQRT(8)</f>
        <v>12236.152925404298</v>
      </c>
      <c r="AZ13" s="2" t="str">
        <f>N13</f>
        <v>B2MG</v>
      </c>
      <c r="BA13" t="str">
        <f>B13</f>
        <v>P01887</v>
      </c>
      <c r="BB13" t="str">
        <f t="shared" si="2"/>
        <v>B2MG</v>
      </c>
      <c r="BC13" s="4">
        <v>111859.800851226</v>
      </c>
      <c r="BD13" s="4">
        <v>81973.797322526501</v>
      </c>
      <c r="BE13" s="4">
        <v>114753.592365623</v>
      </c>
      <c r="BF13" s="4">
        <v>179653.93668586499</v>
      </c>
      <c r="BG13" s="4">
        <v>125514.508584768</v>
      </c>
      <c r="BH13" s="4">
        <v>147521.035087055</v>
      </c>
      <c r="BI13" s="4">
        <v>168258.41626852099</v>
      </c>
      <c r="BJ13" s="4">
        <v>131397.79462584501</v>
      </c>
      <c r="BK13" s="5">
        <v>77426.245872374304</v>
      </c>
      <c r="BL13" s="5">
        <v>144684.12539602999</v>
      </c>
      <c r="BM13" s="5">
        <v>102007.772570726</v>
      </c>
      <c r="BN13" s="5">
        <v>149736.10946449</v>
      </c>
      <c r="BO13" s="5">
        <v>95261.002497292895</v>
      </c>
      <c r="BP13" s="5">
        <v>172201.11014135301</v>
      </c>
      <c r="BQ13" s="5">
        <v>113168.885689915</v>
      </c>
      <c r="BR13" s="5">
        <v>108229.341617974</v>
      </c>
      <c r="BS13" s="6">
        <v>127085.702188169</v>
      </c>
      <c r="BT13" s="6">
        <v>89543.017090323396</v>
      </c>
      <c r="BU13" s="6">
        <v>136872.51297136399</v>
      </c>
      <c r="BV13" s="6">
        <v>111917.691289985</v>
      </c>
      <c r="BW13" s="6">
        <v>133782.81595503699</v>
      </c>
      <c r="BX13" s="6">
        <v>156065.53935417699</v>
      </c>
      <c r="BY13" s="6">
        <v>88193.138129805797</v>
      </c>
      <c r="BZ13" s="6">
        <v>141086.20045044701</v>
      </c>
      <c r="CA13" s="7">
        <f t="shared" si="3"/>
        <v>132616.6102239287</v>
      </c>
      <c r="CB13" s="7">
        <f t="shared" si="4"/>
        <v>11237.328339202191</v>
      </c>
      <c r="CC13" s="7">
        <f t="shared" si="5"/>
        <v>120339.3241562694</v>
      </c>
      <c r="CD13" s="7">
        <f t="shared" si="6"/>
        <v>11300.325795608034</v>
      </c>
      <c r="CE13" s="7">
        <f t="shared" si="7"/>
        <v>123068.32717866352</v>
      </c>
      <c r="CF13" s="7">
        <f t="shared" si="8"/>
        <v>8659.755846663571</v>
      </c>
    </row>
    <row r="14" spans="1:84">
      <c r="A14" t="s">
        <v>41</v>
      </c>
      <c r="B14" t="str">
        <f>LEFT(A14,6)</f>
        <v>Q8BND5</v>
      </c>
      <c r="C14">
        <v>19</v>
      </c>
      <c r="D14">
        <v>19</v>
      </c>
      <c r="E14">
        <v>1377.02</v>
      </c>
      <c r="F14">
        <v>0.28300761582269701</v>
      </c>
      <c r="G14">
        <v>0.17115244446712599</v>
      </c>
      <c r="H14">
        <v>1.1729829045014599</v>
      </c>
      <c r="I14">
        <v>0.25692702775058801</v>
      </c>
      <c r="J14" t="s">
        <v>2</v>
      </c>
      <c r="K14" t="s">
        <v>0</v>
      </c>
      <c r="L14">
        <v>83531</v>
      </c>
      <c r="M14" t="s">
        <v>42</v>
      </c>
      <c r="N14" t="s">
        <v>109</v>
      </c>
      <c r="O14" t="str">
        <f>N14</f>
        <v>Qsox</v>
      </c>
      <c r="P14" t="s">
        <v>41</v>
      </c>
      <c r="Q14" s="9" t="s">
        <v>135</v>
      </c>
      <c r="R14" s="3">
        <v>7700000</v>
      </c>
      <c r="S14" t="str">
        <f t="shared" si="0"/>
        <v>Qsox</v>
      </c>
      <c r="T14" s="10">
        <v>71573.971175727202</v>
      </c>
      <c r="U14" s="10">
        <v>158846.43711896701</v>
      </c>
      <c r="V14" s="10">
        <v>109239.767057804</v>
      </c>
      <c r="W14" s="10">
        <v>123688.446866142</v>
      </c>
      <c r="X14" s="10">
        <v>117096.89085916</v>
      </c>
      <c r="Y14" s="10">
        <v>115721.167265194</v>
      </c>
      <c r="Z14" s="10">
        <v>184813.79812791801</v>
      </c>
      <c r="AA14" s="10">
        <v>194844.600246624</v>
      </c>
      <c r="AB14" s="11">
        <v>110561.344167294</v>
      </c>
      <c r="AC14" s="11">
        <v>131047.651050484</v>
      </c>
      <c r="AD14" s="11">
        <v>166307.08168494</v>
      </c>
      <c r="AE14" s="11">
        <v>153128.78143257901</v>
      </c>
      <c r="AF14" s="11">
        <v>144732.93241069699</v>
      </c>
      <c r="AG14" s="11">
        <v>103681.58151814999</v>
      </c>
      <c r="AH14" s="11">
        <v>128675.18167314</v>
      </c>
      <c r="AI14" s="11">
        <v>147934.01803710501</v>
      </c>
      <c r="AJ14">
        <v>169996.559985948</v>
      </c>
      <c r="AK14">
        <v>180944.22014254701</v>
      </c>
      <c r="AL14">
        <v>122804.01874333101</v>
      </c>
      <c r="AM14">
        <v>133252.51074442599</v>
      </c>
      <c r="AN14">
        <v>121049.24827729601</v>
      </c>
      <c r="AO14">
        <v>168525.80813347199</v>
      </c>
      <c r="AP14">
        <v>153665.059600607</v>
      </c>
      <c r="AQ14">
        <v>211686.99994198399</v>
      </c>
      <c r="AR14" s="12" t="str">
        <f t="shared" si="1"/>
        <v>Qsox</v>
      </c>
      <c r="AS14" s="13">
        <f>TTEST(T14:AA14,AB14:AI14,2,1)</f>
        <v>0.93452889407986028</v>
      </c>
      <c r="AT14" s="2">
        <f>AVERAGE(T14:AA14)</f>
        <v>134478.13483969204</v>
      </c>
      <c r="AU14" s="2">
        <f>STDEV(T14:AA14)/SQRT(8)</f>
        <v>14721.134683309001</v>
      </c>
      <c r="AV14" s="2">
        <f>AVERAGE(AB14:AI14)</f>
        <v>135758.57149679863</v>
      </c>
      <c r="AW14" s="2">
        <f>STDEV(AB14:AI14)/SQRT(8)</f>
        <v>7559.1914890644939</v>
      </c>
      <c r="AX14" s="2">
        <f>AVERAGE(AJ14:AQ14)</f>
        <v>157740.55319620136</v>
      </c>
      <c r="AY14" s="2">
        <f>STDEV(AJ14:AQ14)/SQRT(8)</f>
        <v>11098.783612679897</v>
      </c>
      <c r="AZ14" s="2" t="str">
        <f>N14</f>
        <v>Qsox</v>
      </c>
      <c r="BA14" t="str">
        <f>B14</f>
        <v>Q8BND5</v>
      </c>
      <c r="BB14" t="str">
        <f t="shared" si="2"/>
        <v>Qsox</v>
      </c>
      <c r="BC14" s="4">
        <v>81792.319670520403</v>
      </c>
      <c r="BD14" s="4">
        <v>184434.78265412501</v>
      </c>
      <c r="BE14" s="4">
        <v>103141.73265859501</v>
      </c>
      <c r="BF14" s="4">
        <v>118459.91194482001</v>
      </c>
      <c r="BG14" s="4">
        <v>109368.94753533701</v>
      </c>
      <c r="BH14" s="4">
        <v>115411.78289827</v>
      </c>
      <c r="BI14" s="4">
        <v>177891.361995329</v>
      </c>
      <c r="BJ14" s="4">
        <v>166895.65418798401</v>
      </c>
      <c r="BK14" s="5">
        <v>102133.54455158699</v>
      </c>
      <c r="BL14" s="5">
        <v>130395.70708121</v>
      </c>
      <c r="BM14" s="5">
        <v>172479.81099020501</v>
      </c>
      <c r="BN14" s="5">
        <v>167442.08678542401</v>
      </c>
      <c r="BO14" s="5">
        <v>172008.712245234</v>
      </c>
      <c r="BP14" s="5">
        <v>104035.905576263</v>
      </c>
      <c r="BQ14" s="5">
        <v>119956.395888606</v>
      </c>
      <c r="BR14" s="5">
        <v>138674.66833866999</v>
      </c>
      <c r="BS14" s="6">
        <v>195405.72356119199</v>
      </c>
      <c r="BT14" s="6">
        <v>212840.34714165801</v>
      </c>
      <c r="BU14" s="6">
        <v>122804.01874333101</v>
      </c>
      <c r="BV14" s="6">
        <v>134359.10073938101</v>
      </c>
      <c r="BW14" s="6">
        <v>99887.573236132404</v>
      </c>
      <c r="BX14" s="6">
        <v>156421.776455204</v>
      </c>
      <c r="BY14" s="6">
        <v>153126.85265291299</v>
      </c>
      <c r="BZ14" s="6">
        <v>192960.580869306</v>
      </c>
      <c r="CA14" s="7">
        <f t="shared" si="3"/>
        <v>132174.56169312255</v>
      </c>
      <c r="CB14" s="7">
        <f t="shared" si="4"/>
        <v>13625.845104545087</v>
      </c>
      <c r="CC14" s="7">
        <f t="shared" si="5"/>
        <v>138390.85393214985</v>
      </c>
      <c r="CD14" s="7">
        <f t="shared" si="6"/>
        <v>10381.025486398119</v>
      </c>
      <c r="CE14" s="7">
        <f t="shared" si="7"/>
        <v>158475.7466748897</v>
      </c>
      <c r="CF14" s="7">
        <f t="shared" si="8"/>
        <v>13905.308004219585</v>
      </c>
    </row>
    <row r="15" spans="1:84">
      <c r="A15" t="s">
        <v>19</v>
      </c>
      <c r="B15" t="str">
        <f>LEFT(A15,6)</f>
        <v>P81117</v>
      </c>
      <c r="C15">
        <v>16</v>
      </c>
      <c r="D15">
        <v>16</v>
      </c>
      <c r="E15">
        <v>1292.6600000000001</v>
      </c>
      <c r="F15">
        <v>3.2229774552662502E-2</v>
      </c>
      <c r="G15">
        <v>0.16127522471021399</v>
      </c>
      <c r="H15">
        <v>1.43498898467456</v>
      </c>
      <c r="I15">
        <v>0.657421317916699</v>
      </c>
      <c r="J15" t="s">
        <v>1</v>
      </c>
      <c r="K15" t="s">
        <v>2</v>
      </c>
      <c r="L15">
        <v>50387</v>
      </c>
      <c r="M15" t="s">
        <v>20</v>
      </c>
      <c r="N15" t="s">
        <v>113</v>
      </c>
      <c r="O15" t="str">
        <f>N15</f>
        <v>NUCB2</v>
      </c>
      <c r="P15" t="s">
        <v>19</v>
      </c>
      <c r="Q15" s="9" t="s">
        <v>135</v>
      </c>
      <c r="R15" s="3">
        <v>1400000</v>
      </c>
      <c r="S15" t="str">
        <f t="shared" si="0"/>
        <v>NUCB2</v>
      </c>
      <c r="T15" s="10">
        <v>102271.79311251501</v>
      </c>
      <c r="U15" s="10">
        <v>97607.367356966701</v>
      </c>
      <c r="V15" s="10">
        <v>84630.738849253001</v>
      </c>
      <c r="W15" s="10">
        <v>105325.854606622</v>
      </c>
      <c r="X15" s="10">
        <v>92670.882095058798</v>
      </c>
      <c r="Y15" s="10">
        <v>159856.60350072599</v>
      </c>
      <c r="Z15" s="10">
        <v>131304.25627426099</v>
      </c>
      <c r="AA15" s="10">
        <v>96481.907858253893</v>
      </c>
      <c r="AB15" s="11">
        <v>85936.153818152103</v>
      </c>
      <c r="AC15" s="11">
        <v>92126.897767767397</v>
      </c>
      <c r="AD15" s="11">
        <v>148556.286861525</v>
      </c>
      <c r="AE15" s="11">
        <v>118019.66120039301</v>
      </c>
      <c r="AF15" s="11">
        <v>179447.90735779301</v>
      </c>
      <c r="AG15" s="11">
        <v>171996.26926682499</v>
      </c>
      <c r="AH15" s="11">
        <v>166169.84011451399</v>
      </c>
      <c r="AI15" s="11">
        <v>131688.63779424201</v>
      </c>
      <c r="AJ15">
        <v>119334.581573109</v>
      </c>
      <c r="AK15">
        <v>80411.073919803399</v>
      </c>
      <c r="AL15">
        <v>120519.974934934</v>
      </c>
      <c r="AM15">
        <v>108844.671542282</v>
      </c>
      <c r="AN15">
        <v>56804.267147550003</v>
      </c>
      <c r="AO15">
        <v>77173.892301054802</v>
      </c>
      <c r="AP15">
        <v>104940.10475358801</v>
      </c>
      <c r="AQ15">
        <v>94305.964520472306</v>
      </c>
      <c r="AR15" s="12" t="str">
        <f t="shared" si="1"/>
        <v>NUCB2</v>
      </c>
      <c r="AS15" s="13">
        <f>TTEST(T15:AA15,AB15:AI15,2,1)</f>
        <v>5.6487869767836027E-2</v>
      </c>
      <c r="AT15" s="2">
        <f>AVERAGE(T15:AA15)</f>
        <v>108768.67545670705</v>
      </c>
      <c r="AU15" s="2">
        <f>STDEV(T15:AA15)/SQRT(8)</f>
        <v>8751.7443990887368</v>
      </c>
      <c r="AV15" s="2">
        <f>AVERAGE(AB15:AI15)</f>
        <v>136742.70677265141</v>
      </c>
      <c r="AW15" s="2">
        <f>STDEV(AB15:AI15)/SQRT(8)</f>
        <v>12691.417911470902</v>
      </c>
      <c r="AX15" s="2">
        <f>AVERAGE(AJ15:AQ15)</f>
        <v>95291.816336599193</v>
      </c>
      <c r="AY15" s="2">
        <f>STDEV(AJ15:AQ15)/SQRT(8)</f>
        <v>7931.9009078844247</v>
      </c>
      <c r="AZ15" s="2" t="str">
        <f>N15</f>
        <v>NUCB2</v>
      </c>
      <c r="BA15" t="str">
        <f>B15</f>
        <v>P81117</v>
      </c>
      <c r="BB15" t="str">
        <f t="shared" si="2"/>
        <v>NUCB2</v>
      </c>
      <c r="BC15" s="4">
        <v>116872.754971195</v>
      </c>
      <c r="BD15" s="4">
        <v>113330.798665889</v>
      </c>
      <c r="BE15" s="4">
        <v>79906.441364618804</v>
      </c>
      <c r="BF15" s="4">
        <v>100873.53975522101</v>
      </c>
      <c r="BG15" s="4">
        <v>86554.961173975797</v>
      </c>
      <c r="BH15" s="4">
        <v>159429.22158571801</v>
      </c>
      <c r="BI15" s="4">
        <v>126386.088165587</v>
      </c>
      <c r="BJ15" s="4">
        <v>82642.326802623706</v>
      </c>
      <c r="BK15" s="5">
        <v>79385.467503881999</v>
      </c>
      <c r="BL15" s="5">
        <v>91668.579172003403</v>
      </c>
      <c r="BM15" s="5">
        <v>154070.16959039599</v>
      </c>
      <c r="BN15" s="5">
        <v>129051.234968544</v>
      </c>
      <c r="BO15" s="5">
        <v>213265.930190154</v>
      </c>
      <c r="BP15" s="5">
        <v>172584.05366608599</v>
      </c>
      <c r="BQ15" s="5">
        <v>154910.48752631401</v>
      </c>
      <c r="BR15" s="5">
        <v>123446.10396175001</v>
      </c>
      <c r="BS15" s="6">
        <v>137171.365468178</v>
      </c>
      <c r="BT15" s="6">
        <v>94585.618007812503</v>
      </c>
      <c r="BU15" s="6">
        <v>120519.974934934</v>
      </c>
      <c r="BV15" s="6">
        <v>109748.56764045</v>
      </c>
      <c r="BW15" s="6">
        <v>46873.817686399998</v>
      </c>
      <c r="BX15" s="6">
        <v>71631.030661682598</v>
      </c>
      <c r="BY15" s="6">
        <v>104572.555399057</v>
      </c>
      <c r="BZ15" s="6">
        <v>85963.397366384102</v>
      </c>
      <c r="CA15" s="7">
        <f t="shared" si="3"/>
        <v>108249.51656060354</v>
      </c>
      <c r="CB15" s="7">
        <f t="shared" si="4"/>
        <v>9479.8601845883441</v>
      </c>
      <c r="CC15" s="7">
        <f t="shared" si="5"/>
        <v>139797.75332239116</v>
      </c>
      <c r="CD15" s="7">
        <f t="shared" si="6"/>
        <v>15384.092479561958</v>
      </c>
      <c r="CE15" s="7">
        <f t="shared" si="7"/>
        <v>96383.29089561227</v>
      </c>
      <c r="CF15" s="7">
        <f t="shared" si="8"/>
        <v>10060.184385237428</v>
      </c>
    </row>
    <row r="16" spans="1:84">
      <c r="A16" t="s">
        <v>65</v>
      </c>
      <c r="B16" t="str">
        <f>LEFT(A16,6)</f>
        <v>Q07235</v>
      </c>
      <c r="C16">
        <v>16</v>
      </c>
      <c r="D16">
        <v>16</v>
      </c>
      <c r="E16">
        <v>1192.71</v>
      </c>
      <c r="F16">
        <v>0.909073779980476</v>
      </c>
      <c r="G16">
        <v>0.27222746121106101</v>
      </c>
      <c r="H16">
        <v>1.03969827147509</v>
      </c>
      <c r="I16">
        <v>6.2727341510600401E-2</v>
      </c>
      <c r="J16" t="s">
        <v>2</v>
      </c>
      <c r="K16" t="s">
        <v>0</v>
      </c>
      <c r="L16">
        <v>44236</v>
      </c>
      <c r="M16" t="s">
        <v>66</v>
      </c>
      <c r="N16" t="s">
        <v>112</v>
      </c>
      <c r="O16" t="str">
        <f>N16</f>
        <v>GDN</v>
      </c>
      <c r="P16" t="s">
        <v>65</v>
      </c>
      <c r="Q16" s="9" t="s">
        <v>135</v>
      </c>
      <c r="R16" s="3">
        <v>4700000</v>
      </c>
      <c r="S16" t="str">
        <f t="shared" si="0"/>
        <v>GDN</v>
      </c>
      <c r="T16" s="10">
        <v>70826.200458621795</v>
      </c>
      <c r="U16" s="10">
        <v>89472.609180687505</v>
      </c>
      <c r="V16" s="10">
        <v>90196.779944421403</v>
      </c>
      <c r="W16" s="10">
        <v>91567.891046021003</v>
      </c>
      <c r="X16" s="10">
        <v>77759.044033680198</v>
      </c>
      <c r="Y16" s="10">
        <v>96429.5997798108</v>
      </c>
      <c r="Z16" s="10">
        <v>168162.024370714</v>
      </c>
      <c r="AA16" s="10">
        <v>158216.98558441599</v>
      </c>
      <c r="AB16" s="11">
        <v>80625.275269951395</v>
      </c>
      <c r="AC16" s="11">
        <v>127111.404627765</v>
      </c>
      <c r="AD16" s="11">
        <v>146607.069688666</v>
      </c>
      <c r="AE16" s="11">
        <v>87632.036545583804</v>
      </c>
      <c r="AF16" s="11">
        <v>100615.64856585499</v>
      </c>
      <c r="AG16" s="11">
        <v>115219.22592018401</v>
      </c>
      <c r="AH16" s="11">
        <v>83308.296621104804</v>
      </c>
      <c r="AI16" s="11">
        <v>101817.761308213</v>
      </c>
      <c r="AJ16">
        <v>164383.310677976</v>
      </c>
      <c r="AK16">
        <v>115785.095125352</v>
      </c>
      <c r="AL16">
        <v>83785.742831334297</v>
      </c>
      <c r="AM16">
        <v>85865.426154671499</v>
      </c>
      <c r="AN16">
        <v>101134.97095502001</v>
      </c>
      <c r="AO16">
        <v>122519.64086780501</v>
      </c>
      <c r="AP16">
        <v>78445.766097091997</v>
      </c>
      <c r="AQ16">
        <v>124162.18121583101</v>
      </c>
      <c r="AR16" s="12" t="str">
        <f t="shared" si="1"/>
        <v>GDN</v>
      </c>
      <c r="AS16" s="13">
        <f>TTEST(T16:AA16,AB16:AI16,2,1)</f>
        <v>0.99825816695459069</v>
      </c>
      <c r="AT16" s="2">
        <f>AVERAGE(T16:AA16)</f>
        <v>105328.89179979659</v>
      </c>
      <c r="AU16" s="2">
        <f>STDEV(T16:AA16)/SQRT(8)</f>
        <v>12986.70355483104</v>
      </c>
      <c r="AV16" s="2">
        <f>AVERAGE(AB16:AI16)</f>
        <v>105367.08981841539</v>
      </c>
      <c r="AW16" s="2">
        <f>STDEV(AB16:AI16)/SQRT(8)</f>
        <v>8149.3531052501994</v>
      </c>
      <c r="AX16" s="2">
        <f>AVERAGE(AJ16:AQ16)</f>
        <v>109510.26674063523</v>
      </c>
      <c r="AY16" s="2">
        <f>STDEV(AJ16:AQ16)/SQRT(8)</f>
        <v>10080.324923548174</v>
      </c>
      <c r="AZ16" s="2" t="str">
        <f>N16</f>
        <v>GDN</v>
      </c>
      <c r="BA16" t="str">
        <f>B16</f>
        <v>Q07235</v>
      </c>
      <c r="BB16" t="str">
        <f t="shared" si="2"/>
        <v>GDN</v>
      </c>
      <c r="BC16" s="4">
        <v>80937.792521487703</v>
      </c>
      <c r="BD16" s="4">
        <v>103885.62392103601</v>
      </c>
      <c r="BE16" s="4">
        <v>85161.772257999794</v>
      </c>
      <c r="BF16" s="4">
        <v>87697.150260310693</v>
      </c>
      <c r="BG16" s="4">
        <v>72627.246931315502</v>
      </c>
      <c r="BH16" s="4">
        <v>96171.792056420803</v>
      </c>
      <c r="BI16" s="4">
        <v>161863.301626931</v>
      </c>
      <c r="BJ16" s="4">
        <v>135521.986646481</v>
      </c>
      <c r="BK16" s="5">
        <v>74479.423217825097</v>
      </c>
      <c r="BL16" s="5">
        <v>126479.042940937</v>
      </c>
      <c r="BM16" s="5">
        <v>152048.604386152</v>
      </c>
      <c r="BN16" s="5">
        <v>95823.207963746405</v>
      </c>
      <c r="BO16" s="5">
        <v>119577.26450550801</v>
      </c>
      <c r="BP16" s="5">
        <v>115612.979015989</v>
      </c>
      <c r="BQ16" s="5">
        <v>77663.484755528305</v>
      </c>
      <c r="BR16" s="5">
        <v>95444.877843180104</v>
      </c>
      <c r="BS16" s="6">
        <v>188953.46921766701</v>
      </c>
      <c r="BT16" s="6">
        <v>136195.23088881001</v>
      </c>
      <c r="BU16" s="6">
        <v>83785.742831334297</v>
      </c>
      <c r="BV16" s="6">
        <v>86578.492054627102</v>
      </c>
      <c r="BW16" s="6">
        <v>83454.684450927103</v>
      </c>
      <c r="BX16" s="6">
        <v>113719.910840108</v>
      </c>
      <c r="BY16" s="6">
        <v>78171.012314804902</v>
      </c>
      <c r="BZ16" s="6">
        <v>113178.450334565</v>
      </c>
      <c r="CA16" s="7">
        <f t="shared" si="3"/>
        <v>102983.33327774781</v>
      </c>
      <c r="CB16" s="7">
        <f t="shared" si="4"/>
        <v>10799.800867871008</v>
      </c>
      <c r="CC16" s="7">
        <f t="shared" si="5"/>
        <v>107141.11057860823</v>
      </c>
      <c r="CD16" s="7">
        <f t="shared" si="6"/>
        <v>9275.2378990074048</v>
      </c>
      <c r="CE16" s="7">
        <f t="shared" si="7"/>
        <v>110504.62411660542</v>
      </c>
      <c r="CF16" s="7">
        <f t="shared" si="8"/>
        <v>13292.879464761923</v>
      </c>
    </row>
    <row r="17" spans="1:84">
      <c r="A17" t="s">
        <v>61</v>
      </c>
      <c r="B17" t="str">
        <f>LEFT(A17,6)</f>
        <v>Q3UN54</v>
      </c>
      <c r="C17">
        <v>3</v>
      </c>
      <c r="D17">
        <v>3</v>
      </c>
      <c r="E17">
        <v>316.97000000000003</v>
      </c>
      <c r="F17">
        <v>0.80362014979336005</v>
      </c>
      <c r="G17">
        <v>0.25074049719493702</v>
      </c>
      <c r="H17">
        <v>1.1538484112477601</v>
      </c>
      <c r="I17">
        <v>8.0060267800389995E-2</v>
      </c>
      <c r="J17" t="s">
        <v>2</v>
      </c>
      <c r="K17" t="s">
        <v>1</v>
      </c>
      <c r="L17">
        <v>11718</v>
      </c>
      <c r="M17" t="s">
        <v>62</v>
      </c>
      <c r="N17" t="s">
        <v>111</v>
      </c>
      <c r="O17" t="str">
        <f>N17</f>
        <v>Ly-6</v>
      </c>
      <c r="P17" t="s">
        <v>61</v>
      </c>
      <c r="Q17" s="9" t="s">
        <v>135</v>
      </c>
      <c r="R17" s="3">
        <v>1300000</v>
      </c>
      <c r="S17" t="str">
        <f t="shared" si="0"/>
        <v>Ly-6</v>
      </c>
      <c r="T17" s="10">
        <v>71895.123664119907</v>
      </c>
      <c r="U17" s="10">
        <v>57336.794815642803</v>
      </c>
      <c r="V17" s="10">
        <v>51716.9213907745</v>
      </c>
      <c r="W17" s="10">
        <v>63274.740607387299</v>
      </c>
      <c r="X17" s="10">
        <v>34524.149827447502</v>
      </c>
      <c r="Y17" s="10">
        <v>39209.149907990701</v>
      </c>
      <c r="Z17" s="10">
        <v>45910.843372333999</v>
      </c>
      <c r="AA17" s="10">
        <v>32336.390614014901</v>
      </c>
      <c r="AB17" s="11">
        <v>57881.508895003601</v>
      </c>
      <c r="AC17" s="11">
        <v>57819.055376515797</v>
      </c>
      <c r="AD17" s="11">
        <v>42935.205008027799</v>
      </c>
      <c r="AE17" s="11">
        <v>49205.939418910399</v>
      </c>
      <c r="AF17" s="11">
        <v>55917.234839853903</v>
      </c>
      <c r="AG17" s="11">
        <v>47235.064378158801</v>
      </c>
      <c r="AH17" s="11">
        <v>46941.429186027497</v>
      </c>
      <c r="AI17" s="11">
        <v>32606.553176666599</v>
      </c>
      <c r="AJ17">
        <v>82492.091389233698</v>
      </c>
      <c r="AK17">
        <v>50727.5523615485</v>
      </c>
      <c r="AL17">
        <v>32958.899275769203</v>
      </c>
      <c r="AM17">
        <v>64010.2937207055</v>
      </c>
      <c r="AN17">
        <v>94523.650028401506</v>
      </c>
      <c r="AO17">
        <v>51560.439775229301</v>
      </c>
      <c r="AP17">
        <v>45164.827095340901</v>
      </c>
      <c r="AQ17">
        <v>29188.501362922001</v>
      </c>
      <c r="AR17" s="12" t="str">
        <f t="shared" si="1"/>
        <v>Ly-6</v>
      </c>
      <c r="AS17" s="13">
        <f>TTEST(T17:AA17,AB17:AI17,2,1)</f>
        <v>0.8711388769294639</v>
      </c>
      <c r="AT17" s="2">
        <f>AVERAGE(T17:AA17)</f>
        <v>49525.514274963956</v>
      </c>
      <c r="AU17" s="2">
        <f>STDEV(T17:AA17)/SQRT(8)</f>
        <v>4991.5270079854772</v>
      </c>
      <c r="AV17" s="2">
        <f>AVERAGE(AB17:AI17)</f>
        <v>48817.74878489555</v>
      </c>
      <c r="AW17" s="2">
        <f>STDEV(AB17:AI17)/SQRT(8)</f>
        <v>3038.9181328178324</v>
      </c>
      <c r="AX17" s="2">
        <f>AVERAGE(AJ17:AQ17)</f>
        <v>56328.281876143825</v>
      </c>
      <c r="AY17" s="2">
        <f>STDEV(AJ17:AQ17)/SQRT(8)</f>
        <v>8088.6420853677782</v>
      </c>
      <c r="AZ17" s="2" t="str">
        <f>N17</f>
        <v>Ly-6</v>
      </c>
      <c r="BA17" t="str">
        <f>B17</f>
        <v>Q3UN54</v>
      </c>
      <c r="BB17" t="str">
        <f t="shared" si="2"/>
        <v>Ly-6</v>
      </c>
      <c r="BC17" s="4">
        <v>82159.321899991599</v>
      </c>
      <c r="BD17" s="4">
        <v>66573.097147827299</v>
      </c>
      <c r="BE17" s="4">
        <v>48829.954728759898</v>
      </c>
      <c r="BF17" s="4">
        <v>60600.002591949597</v>
      </c>
      <c r="BG17" s="4">
        <v>32245.689048411099</v>
      </c>
      <c r="BH17" s="4">
        <v>39104.322949287998</v>
      </c>
      <c r="BI17" s="4">
        <v>44191.194275472</v>
      </c>
      <c r="BJ17" s="4">
        <v>27697.9862863698</v>
      </c>
      <c r="BK17" s="5">
        <v>53469.354157776899</v>
      </c>
      <c r="BL17" s="5">
        <v>57531.413559515102</v>
      </c>
      <c r="BM17" s="5">
        <v>44528.807610487602</v>
      </c>
      <c r="BN17" s="5">
        <v>53805.333663986101</v>
      </c>
      <c r="BO17" s="5">
        <v>66455.169510589694</v>
      </c>
      <c r="BP17" s="5">
        <v>47396.4866814325</v>
      </c>
      <c r="BQ17" s="5">
        <v>43760.767148709099</v>
      </c>
      <c r="BR17" s="5">
        <v>30565.673855403002</v>
      </c>
      <c r="BS17" s="6">
        <v>94822.076442732898</v>
      </c>
      <c r="BT17" s="6">
        <v>59669.603404700603</v>
      </c>
      <c r="BU17" s="6">
        <v>32958.899275769203</v>
      </c>
      <c r="BV17" s="6">
        <v>64541.864572239698</v>
      </c>
      <c r="BW17" s="6">
        <v>77999.146208076301</v>
      </c>
      <c r="BX17" s="6">
        <v>47857.213525808002</v>
      </c>
      <c r="BY17" s="6">
        <v>45006.638735558299</v>
      </c>
      <c r="BZ17" s="6">
        <v>26606.405585782501</v>
      </c>
      <c r="CA17" s="7">
        <f t="shared" si="3"/>
        <v>50175.196116008665</v>
      </c>
      <c r="CB17" s="7">
        <f t="shared" si="4"/>
        <v>6529.3655633873923</v>
      </c>
      <c r="CC17" s="7">
        <f t="shared" si="5"/>
        <v>49689.125773487496</v>
      </c>
      <c r="CD17" s="7">
        <f t="shared" si="6"/>
        <v>3795.1376813571228</v>
      </c>
      <c r="CE17" s="7">
        <f t="shared" si="7"/>
        <v>56182.730968833435</v>
      </c>
      <c r="CF17" s="7">
        <f t="shared" si="8"/>
        <v>8083.6177439519024</v>
      </c>
    </row>
    <row r="18" spans="1:84">
      <c r="A18" t="s">
        <v>63</v>
      </c>
      <c r="B18" t="str">
        <f>LEFT(A18,6)</f>
        <v>P07724</v>
      </c>
      <c r="C18">
        <v>24</v>
      </c>
      <c r="D18">
        <v>24</v>
      </c>
      <c r="E18">
        <v>1411.16</v>
      </c>
      <c r="F18">
        <v>0.86747255259067102</v>
      </c>
      <c r="G18">
        <v>0.26426969994143901</v>
      </c>
      <c r="H18">
        <v>1.86262150649728</v>
      </c>
      <c r="I18">
        <v>6.9199350311530003E-2</v>
      </c>
      <c r="J18" t="s">
        <v>0</v>
      </c>
      <c r="K18" t="s">
        <v>1</v>
      </c>
      <c r="L18">
        <v>70700</v>
      </c>
      <c r="M18" t="s">
        <v>64</v>
      </c>
      <c r="N18" t="s">
        <v>137</v>
      </c>
      <c r="O18" t="str">
        <f>N18</f>
        <v>ALBU</v>
      </c>
      <c r="P18" t="s">
        <v>63</v>
      </c>
      <c r="Q18" s="9" t="s">
        <v>135</v>
      </c>
      <c r="S18" t="str">
        <f t="shared" si="0"/>
        <v>ALBU</v>
      </c>
      <c r="T18" s="10">
        <v>65850.310234139994</v>
      </c>
      <c r="U18" s="10">
        <v>112566.50097097699</v>
      </c>
      <c r="V18" s="10">
        <v>6301.2707588247804</v>
      </c>
      <c r="W18" s="10">
        <v>10771.302643920701</v>
      </c>
      <c r="X18" s="10">
        <v>8745.4172692477696</v>
      </c>
      <c r="Y18" s="10">
        <v>30874.749289140898</v>
      </c>
      <c r="Z18" s="10">
        <v>12515.8784624243</v>
      </c>
      <c r="AA18" s="10">
        <v>10003.909405927499</v>
      </c>
      <c r="AB18" s="11">
        <v>15145.744540579</v>
      </c>
      <c r="AC18" s="11">
        <v>12038.4942161543</v>
      </c>
      <c r="AD18" s="11">
        <v>14139.818596349</v>
      </c>
      <c r="AE18" s="11">
        <v>8569.0454738096996</v>
      </c>
      <c r="AF18" s="11">
        <v>27703.852006161698</v>
      </c>
      <c r="AG18" s="11">
        <v>30409.808234843698</v>
      </c>
      <c r="AH18" s="11">
        <v>15945.8085674921</v>
      </c>
      <c r="AI18" s="11">
        <v>14362.882221407701</v>
      </c>
      <c r="AJ18">
        <v>11202.972761639299</v>
      </c>
      <c r="AK18">
        <v>15320.0161846764</v>
      </c>
      <c r="AL18">
        <v>14839.684929032101</v>
      </c>
      <c r="AM18">
        <v>10370.3845261402</v>
      </c>
      <c r="AN18">
        <v>28538.048674310699</v>
      </c>
      <c r="AO18">
        <v>36653.423925226802</v>
      </c>
      <c r="AP18">
        <v>12259.312542838001</v>
      </c>
      <c r="AQ18">
        <v>47621.563880243601</v>
      </c>
      <c r="AR18" s="12" t="str">
        <f t="shared" si="1"/>
        <v>ALBU</v>
      </c>
      <c r="AS18" s="13">
        <f>TTEST(T18:AA18,AB18:AI18,2,1)</f>
        <v>0.32972031362741899</v>
      </c>
      <c r="AT18" s="2">
        <f>AVERAGE(T18:AA18)</f>
        <v>32203.667379325361</v>
      </c>
      <c r="AU18" s="2">
        <f>STDEV(T18:AA18)/SQRT(8)</f>
        <v>13464.938474706492</v>
      </c>
      <c r="AV18" s="2">
        <f>AVERAGE(AB18:AI18)</f>
        <v>17289.431732099652</v>
      </c>
      <c r="AW18" s="2">
        <f>STDEV(AB18:AI18)/SQRT(8)</f>
        <v>2702.8668095048051</v>
      </c>
      <c r="AX18" s="2">
        <f>AVERAGE(AJ18:AQ18)</f>
        <v>22100.675928013388</v>
      </c>
      <c r="AY18" s="2">
        <f>STDEV(AJ18:AQ18)/SQRT(8)</f>
        <v>4921.6166856241534</v>
      </c>
      <c r="AZ18" s="2" t="str">
        <f>N18</f>
        <v>ALBU</v>
      </c>
      <c r="BA18" t="str">
        <f>B18</f>
        <v>P07724</v>
      </c>
      <c r="BB18" t="str">
        <f t="shared" si="2"/>
        <v>ALBU</v>
      </c>
      <c r="BC18" s="4">
        <v>75251.513037469704</v>
      </c>
      <c r="BD18" s="4">
        <v>130699.67773446901</v>
      </c>
      <c r="BE18" s="4">
        <v>5949.5182159462302</v>
      </c>
      <c r="BF18" s="4">
        <v>10315.980150601499</v>
      </c>
      <c r="BG18" s="4">
        <v>8168.2534478682701</v>
      </c>
      <c r="BH18" s="4">
        <v>30792.204626064002</v>
      </c>
      <c r="BI18" s="4">
        <v>12047.0802981259</v>
      </c>
      <c r="BJ18" s="4">
        <v>8568.9262244182701</v>
      </c>
      <c r="BK18" s="5">
        <v>13991.224387264399</v>
      </c>
      <c r="BL18" s="5">
        <v>11978.6043696714</v>
      </c>
      <c r="BM18" s="5">
        <v>14664.638536285</v>
      </c>
      <c r="BN18" s="5">
        <v>9370.0141963555307</v>
      </c>
      <c r="BO18" s="5">
        <v>32924.807287744901</v>
      </c>
      <c r="BP18" s="5">
        <v>30513.731482371801</v>
      </c>
      <c r="BQ18" s="5">
        <v>14865.3508812982</v>
      </c>
      <c r="BR18" s="5">
        <v>13463.893936427199</v>
      </c>
      <c r="BS18" s="6">
        <v>12877.4664540589</v>
      </c>
      <c r="BT18" s="6">
        <v>18020.567666618899</v>
      </c>
      <c r="BU18" s="6">
        <v>14839.684929032101</v>
      </c>
      <c r="BV18" s="6">
        <v>10456.5049579156</v>
      </c>
      <c r="BW18" s="6">
        <v>23549.063439381898</v>
      </c>
      <c r="BX18" s="6">
        <v>34020.864501707802</v>
      </c>
      <c r="BY18" s="6">
        <v>12216.3746934554</v>
      </c>
      <c r="BZ18" s="6">
        <v>43408.828273606603</v>
      </c>
      <c r="CA18" s="7">
        <f t="shared" si="3"/>
        <v>35224.144216870365</v>
      </c>
      <c r="CB18" s="7">
        <f t="shared" si="4"/>
        <v>15920.858046115822</v>
      </c>
      <c r="CC18" s="7">
        <f t="shared" si="5"/>
        <v>17721.533134677305</v>
      </c>
      <c r="CD18" s="7">
        <f t="shared" si="6"/>
        <v>3125.5115565892033</v>
      </c>
      <c r="CE18" s="7">
        <f t="shared" si="7"/>
        <v>21173.669364472153</v>
      </c>
      <c r="CF18" s="7">
        <f t="shared" si="8"/>
        <v>4181.3240047615436</v>
      </c>
    </row>
    <row r="19" spans="1:84">
      <c r="A19" t="s">
        <v>31</v>
      </c>
      <c r="B19" t="str">
        <f>LEFT(A19,6)</f>
        <v>P12032</v>
      </c>
      <c r="C19">
        <v>7</v>
      </c>
      <c r="D19">
        <v>7</v>
      </c>
      <c r="E19">
        <v>353.27</v>
      </c>
      <c r="F19">
        <v>0.14768880956855099</v>
      </c>
      <c r="G19">
        <v>0.16127522471021399</v>
      </c>
      <c r="H19">
        <v>2.09955357672384</v>
      </c>
      <c r="I19">
        <v>0.38182731078712401</v>
      </c>
      <c r="J19" t="s">
        <v>1</v>
      </c>
      <c r="K19" t="s">
        <v>2</v>
      </c>
      <c r="L19">
        <v>23298</v>
      </c>
      <c r="M19" t="s">
        <v>32</v>
      </c>
      <c r="N19" t="s">
        <v>136</v>
      </c>
      <c r="O19" t="str">
        <f>N19</f>
        <v>TIMP1</v>
      </c>
      <c r="P19" t="s">
        <v>31</v>
      </c>
      <c r="Q19" s="9" t="s">
        <v>135</v>
      </c>
      <c r="S19" t="str">
        <f t="shared" si="0"/>
        <v>TIMP1</v>
      </c>
      <c r="T19" s="10">
        <v>12740.1129855007</v>
      </c>
      <c r="U19" s="10">
        <v>20209.4523685352</v>
      </c>
      <c r="V19" s="10">
        <v>5357.5541554338997</v>
      </c>
      <c r="W19" s="10">
        <v>4808.24324753972</v>
      </c>
      <c r="X19" s="10">
        <v>24963.361848018401</v>
      </c>
      <c r="Y19" s="10">
        <v>4408.0466294625603</v>
      </c>
      <c r="Z19" s="10">
        <v>25840.418220656102</v>
      </c>
      <c r="AA19" s="10">
        <v>34728.990813967699</v>
      </c>
      <c r="AB19" s="11">
        <v>16828.9395861956</v>
      </c>
      <c r="AC19" s="11">
        <v>5578.1015162255298</v>
      </c>
      <c r="AD19" s="11">
        <v>36586.207652716002</v>
      </c>
      <c r="AE19" s="11">
        <v>3767.4086288927801</v>
      </c>
      <c r="AF19" s="11">
        <v>10564.8973698549</v>
      </c>
      <c r="AG19" s="11">
        <v>24386.476090402899</v>
      </c>
      <c r="AH19" s="11">
        <v>22885.405580740298</v>
      </c>
      <c r="AI19" s="11">
        <v>29252.601910939</v>
      </c>
      <c r="AJ19">
        <v>7211.7012782214797</v>
      </c>
      <c r="AK19">
        <v>18122.850724155898</v>
      </c>
      <c r="AL19">
        <v>6606.9140627615898</v>
      </c>
      <c r="AM19">
        <v>4350.9143634722705</v>
      </c>
      <c r="AN19">
        <v>1503.9647329250799</v>
      </c>
      <c r="AO19">
        <v>2749.5822426838199</v>
      </c>
      <c r="AP19">
        <v>21682.248750922201</v>
      </c>
      <c r="AQ19">
        <v>9144.1574672243005</v>
      </c>
      <c r="AR19" s="12" t="str">
        <f t="shared" si="1"/>
        <v>TIMP1</v>
      </c>
      <c r="AS19" s="13">
        <f>TTEST(T19:AA19,AB19:AI19,2,1)</f>
        <v>0.72337065483788865</v>
      </c>
      <c r="AT19" s="2">
        <f>AVERAGE(T19:AA19)</f>
        <v>16632.022533639283</v>
      </c>
      <c r="AU19" s="2">
        <f>STDEV(T19:AA19)/SQRT(8)</f>
        <v>4066.3953230742804</v>
      </c>
      <c r="AV19" s="2">
        <f>AVERAGE(AB19:AI19)</f>
        <v>18731.254791995874</v>
      </c>
      <c r="AW19" s="2">
        <f>STDEV(AB19:AI19)/SQRT(8)</f>
        <v>4110.0202322727437</v>
      </c>
      <c r="AX19" s="2">
        <f>AVERAGE(AJ19:AQ19)</f>
        <v>8921.5417027958301</v>
      </c>
      <c r="AY19" s="2">
        <f>STDEV(AJ19:AQ19)/SQRT(8)</f>
        <v>2569.8614164933592</v>
      </c>
      <c r="AZ19" s="2" t="str">
        <f>N19</f>
        <v>TIMP1</v>
      </c>
      <c r="BA19" t="str">
        <f>B19</f>
        <v>P12032</v>
      </c>
      <c r="BB19" t="str">
        <f t="shared" si="2"/>
        <v>TIMP1</v>
      </c>
      <c r="BC19" s="4">
        <v>14558.971324788101</v>
      </c>
      <c r="BD19" s="4">
        <v>23464.964167613802</v>
      </c>
      <c r="BE19" s="4">
        <v>5058.4822110734503</v>
      </c>
      <c r="BF19" s="4">
        <v>4604.9900871440695</v>
      </c>
      <c r="BG19" s="4">
        <v>23315.876213531199</v>
      </c>
      <c r="BH19" s="4">
        <v>4396.2615710496502</v>
      </c>
      <c r="BI19" s="4">
        <v>24872.532453555101</v>
      </c>
      <c r="BJ19" s="4">
        <v>29747.386552407399</v>
      </c>
      <c r="BK19" s="5">
        <v>15546.1139146599</v>
      </c>
      <c r="BL19" s="5">
        <v>5550.3512313913498</v>
      </c>
      <c r="BM19" s="5">
        <v>37944.157980858297</v>
      </c>
      <c r="BN19" s="5">
        <v>4119.5571250135199</v>
      </c>
      <c r="BO19" s="5">
        <v>12555.914962291599</v>
      </c>
      <c r="BP19" s="5">
        <v>24469.8150503697</v>
      </c>
      <c r="BQ19" s="5">
        <v>21334.733988471002</v>
      </c>
      <c r="BR19" s="5">
        <v>27421.650015786901</v>
      </c>
      <c r="BS19" s="6">
        <v>8289.6248400233999</v>
      </c>
      <c r="BT19" s="6">
        <v>21317.4747239069</v>
      </c>
      <c r="BU19" s="6">
        <v>6606.9140627615898</v>
      </c>
      <c r="BV19" s="6">
        <v>4387.0463528556402</v>
      </c>
      <c r="BW19" s="6">
        <v>1241.0435384156899</v>
      </c>
      <c r="BX19" s="6">
        <v>2552.09895548849</v>
      </c>
      <c r="BY19" s="6">
        <v>21606.307369389498</v>
      </c>
      <c r="BZ19" s="6">
        <v>8335.2399387755504</v>
      </c>
      <c r="CA19" s="7">
        <f t="shared" si="3"/>
        <v>16252.433072645348</v>
      </c>
      <c r="CB19" s="7">
        <f t="shared" si="4"/>
        <v>3690.5690519325512</v>
      </c>
      <c r="CC19" s="7">
        <f t="shared" si="5"/>
        <v>18617.786783605283</v>
      </c>
      <c r="CD19" s="7">
        <f t="shared" si="6"/>
        <v>4052.7386414056796</v>
      </c>
      <c r="CE19" s="7">
        <f t="shared" si="7"/>
        <v>9291.968722702095</v>
      </c>
      <c r="CF19" s="7">
        <f t="shared" si="8"/>
        <v>2802.0616673216646</v>
      </c>
    </row>
    <row r="20" spans="1:84">
      <c r="A20" t="s">
        <v>45</v>
      </c>
      <c r="B20" t="str">
        <f>LEFT(A20,6)</f>
        <v>P21460</v>
      </c>
      <c r="C20">
        <v>3</v>
      </c>
      <c r="D20">
        <v>3</v>
      </c>
      <c r="E20">
        <v>277.67</v>
      </c>
      <c r="F20">
        <v>0.31448619574620101</v>
      </c>
      <c r="G20">
        <v>0.17115244446712599</v>
      </c>
      <c r="H20">
        <v>1.2499459047010599</v>
      </c>
      <c r="I20">
        <v>0.23726173903536801</v>
      </c>
      <c r="J20" t="s">
        <v>2</v>
      </c>
      <c r="K20" t="s">
        <v>1</v>
      </c>
      <c r="L20">
        <v>15749</v>
      </c>
      <c r="M20" t="s">
        <v>46</v>
      </c>
      <c r="N20" t="s">
        <v>138</v>
      </c>
      <c r="O20" t="str">
        <f>N20</f>
        <v>CYTC</v>
      </c>
      <c r="P20" t="s">
        <v>45</v>
      </c>
      <c r="Q20" s="9" t="s">
        <v>135</v>
      </c>
      <c r="S20" t="str">
        <f t="shared" si="0"/>
        <v>CYTC</v>
      </c>
      <c r="T20" s="10">
        <v>6374.3262150179198</v>
      </c>
      <c r="U20" s="10">
        <v>8325.6077173439899</v>
      </c>
      <c r="V20" s="10">
        <v>11508.1616990894</v>
      </c>
      <c r="W20" s="10">
        <v>8515.7402774828497</v>
      </c>
      <c r="X20" s="10">
        <v>9190.9839811629608</v>
      </c>
      <c r="Y20" s="10">
        <v>13589.1472977947</v>
      </c>
      <c r="Z20" s="10">
        <v>11400.154726303201</v>
      </c>
      <c r="AA20" s="10">
        <v>14396.482207465</v>
      </c>
      <c r="AB20" s="11">
        <v>6442.6341008357504</v>
      </c>
      <c r="AC20" s="11">
        <v>9316.9916142219099</v>
      </c>
      <c r="AD20" s="11">
        <v>10075.715396885</v>
      </c>
      <c r="AE20" s="11">
        <v>5221.1260961731396</v>
      </c>
      <c r="AF20" s="11">
        <v>8906.5630428467994</v>
      </c>
      <c r="AG20" s="11">
        <v>12300.433774838</v>
      </c>
      <c r="AH20" s="11">
        <v>8981.2001499336493</v>
      </c>
      <c r="AI20" s="11">
        <v>10786.141298136499</v>
      </c>
      <c r="AJ20">
        <v>8466.5771434151393</v>
      </c>
      <c r="AK20">
        <v>9088.2862888410309</v>
      </c>
      <c r="AL20">
        <v>11046.52312828</v>
      </c>
      <c r="AM20">
        <v>10826.9980018811</v>
      </c>
      <c r="AN20">
        <v>11922.456971117999</v>
      </c>
      <c r="AO20">
        <v>19292.132309233599</v>
      </c>
      <c r="AP20">
        <v>7451.56730579753</v>
      </c>
      <c r="AQ20">
        <v>11940.069165817</v>
      </c>
      <c r="AR20" s="12" t="str">
        <f t="shared" si="1"/>
        <v>CYTC</v>
      </c>
      <c r="AS20" s="13">
        <f>TTEST(T20:AA20,AB20:AI20,2,1)</f>
        <v>4.4668946776207946E-2</v>
      </c>
      <c r="AT20" s="2">
        <f>AVERAGE(T20:AA20)</f>
        <v>10412.575515207502</v>
      </c>
      <c r="AU20" s="2">
        <f>STDEV(T20:AA20)/SQRT(8)</f>
        <v>980.9880624179807</v>
      </c>
      <c r="AV20" s="2">
        <f>AVERAGE(AB20:AI20)</f>
        <v>9003.8506842338429</v>
      </c>
      <c r="AW20" s="2">
        <f>STDEV(AB20:AI20)/SQRT(8)</f>
        <v>803.67220505522744</v>
      </c>
      <c r="AX20" s="2">
        <f>AVERAGE(AJ20:AQ20)</f>
        <v>11254.326289297926</v>
      </c>
      <c r="AY20" s="2">
        <f>STDEV(AJ20:AQ20)/SQRT(8)</f>
        <v>1286.4195161397859</v>
      </c>
      <c r="AZ20" s="2" t="str">
        <f>N20</f>
        <v>CYTC</v>
      </c>
      <c r="BA20" t="str">
        <f>B20</f>
        <v>P21460</v>
      </c>
      <c r="BB20" t="str">
        <f t="shared" si="2"/>
        <v>CYTC</v>
      </c>
      <c r="BC20" s="4">
        <v>7284.3649569598801</v>
      </c>
      <c r="BD20" s="4">
        <v>9666.7679657291701</v>
      </c>
      <c r="BE20" s="4">
        <v>10865.747605734799</v>
      </c>
      <c r="BF20" s="4">
        <v>8155.7644951859502</v>
      </c>
      <c r="BG20" s="4">
        <v>8584.4144747016599</v>
      </c>
      <c r="BH20" s="4">
        <v>13552.8162631782</v>
      </c>
      <c r="BI20" s="4">
        <v>10973.1474151941</v>
      </c>
      <c r="BJ20" s="4">
        <v>12331.4185406181</v>
      </c>
      <c r="BK20" s="5">
        <v>5951.5290983765799</v>
      </c>
      <c r="BL20" s="5">
        <v>9270.6408674059294</v>
      </c>
      <c r="BM20" s="5">
        <v>10449.6902335049</v>
      </c>
      <c r="BN20" s="5">
        <v>5709.1569640549997</v>
      </c>
      <c r="BO20" s="5">
        <v>10585.057692217701</v>
      </c>
      <c r="BP20" s="5">
        <v>12342.4695882181</v>
      </c>
      <c r="BQ20" s="5">
        <v>8372.6510950413194</v>
      </c>
      <c r="BR20" s="5">
        <v>10111.025084155701</v>
      </c>
      <c r="BS20" s="6">
        <v>9732.0653602192997</v>
      </c>
      <c r="BT20" s="6">
        <v>10690.333225984299</v>
      </c>
      <c r="BU20" s="6">
        <v>11046.52312828</v>
      </c>
      <c r="BV20" s="6">
        <v>10916.9103614858</v>
      </c>
      <c r="BW20" s="6">
        <v>9838.1882647391903</v>
      </c>
      <c r="BX20" s="6">
        <v>17906.513197249598</v>
      </c>
      <c r="BY20" s="6">
        <v>7425.4684300634299</v>
      </c>
      <c r="BZ20" s="6">
        <v>10883.8175347904</v>
      </c>
      <c r="CA20" s="7">
        <f t="shared" si="3"/>
        <v>10176.805214662732</v>
      </c>
      <c r="CB20" s="7">
        <f t="shared" si="4"/>
        <v>760.58335460382762</v>
      </c>
      <c r="CC20" s="7">
        <f t="shared" si="5"/>
        <v>9099.0275778719042</v>
      </c>
      <c r="CD20" s="7">
        <f t="shared" si="6"/>
        <v>818.66260177004142</v>
      </c>
      <c r="CE20" s="7">
        <f t="shared" si="7"/>
        <v>11054.977437851503</v>
      </c>
      <c r="CF20" s="7">
        <f t="shared" si="8"/>
        <v>1065.1034931560857</v>
      </c>
    </row>
    <row r="21" spans="1:84">
      <c r="A21" t="s">
        <v>51</v>
      </c>
      <c r="B21" t="str">
        <f>LEFT(A21,6)</f>
        <v>P20029</v>
      </c>
      <c r="C21">
        <v>11</v>
      </c>
      <c r="D21">
        <v>9</v>
      </c>
      <c r="E21">
        <v>731.09</v>
      </c>
      <c r="F21">
        <v>0.50037181538085396</v>
      </c>
      <c r="G21">
        <v>0.19957974115209001</v>
      </c>
      <c r="H21">
        <v>1.4451177801964299</v>
      </c>
      <c r="I21">
        <v>0.15466306005865399</v>
      </c>
      <c r="J21" t="s">
        <v>0</v>
      </c>
      <c r="K21" t="s">
        <v>2</v>
      </c>
      <c r="L21">
        <v>72492</v>
      </c>
      <c r="M21" t="s">
        <v>52</v>
      </c>
      <c r="N21" t="s">
        <v>140</v>
      </c>
      <c r="O21" t="str">
        <f>N21</f>
        <v>BIP</v>
      </c>
      <c r="P21" s="8" t="s">
        <v>57</v>
      </c>
      <c r="Q21" s="9" t="s">
        <v>135</v>
      </c>
      <c r="S21" t="str">
        <f t="shared" si="0"/>
        <v>BIP</v>
      </c>
      <c r="T21" s="10">
        <v>4688.6347390776</v>
      </c>
      <c r="U21" s="10">
        <v>19956.170348813099</v>
      </c>
      <c r="V21" s="10">
        <v>5556.1956293847097</v>
      </c>
      <c r="W21" s="10">
        <v>6676.6467858996502</v>
      </c>
      <c r="X21" s="10">
        <v>6511.5930661594002</v>
      </c>
      <c r="Y21" s="10">
        <v>8623.4182400934806</v>
      </c>
      <c r="Z21" s="10">
        <v>4687.8482704435801</v>
      </c>
      <c r="AA21" s="10">
        <v>2342.3797508152902</v>
      </c>
      <c r="AB21" s="11">
        <v>5498.1272977122599</v>
      </c>
      <c r="AC21" s="11">
        <v>4459.7544942491204</v>
      </c>
      <c r="AD21" s="11">
        <v>4885.0845984979096</v>
      </c>
      <c r="AE21" s="11">
        <v>5440.35445369234</v>
      </c>
      <c r="AF21" s="11">
        <v>4735.4782330380604</v>
      </c>
      <c r="AG21" s="11">
        <v>2472.3009842152201</v>
      </c>
      <c r="AH21" s="11">
        <v>5947.5775475803002</v>
      </c>
      <c r="AI21" s="11">
        <v>8150.8261616618402</v>
      </c>
      <c r="AJ21">
        <v>3822.2406033657899</v>
      </c>
      <c r="AK21">
        <v>3965.4680650971</v>
      </c>
      <c r="AL21">
        <v>5664.3616241702903</v>
      </c>
      <c r="AM21">
        <v>3265.8880110775999</v>
      </c>
      <c r="AN21">
        <v>6066.8711552221603</v>
      </c>
      <c r="AO21">
        <v>4916.6635584312198</v>
      </c>
      <c r="AP21">
        <v>4447.51504169285</v>
      </c>
      <c r="AQ21">
        <v>8707.7910474223008</v>
      </c>
      <c r="AR21" s="12" t="str">
        <f t="shared" si="1"/>
        <v>BIP</v>
      </c>
      <c r="AS21" s="13">
        <f>TTEST(T21:AA21,AB21:AI21,2,1)</f>
        <v>0.3625431995184823</v>
      </c>
      <c r="AT21" s="2">
        <f>AVERAGE(T21:AA21)</f>
        <v>7380.3608538358521</v>
      </c>
      <c r="AU21" s="2">
        <f>STDEV(T21:AA21)/SQRT(8)</f>
        <v>1909.328569937664</v>
      </c>
      <c r="AV21" s="2">
        <f>AVERAGE(AB21:AI21)</f>
        <v>5198.6879713308808</v>
      </c>
      <c r="AW21" s="2">
        <f>STDEV(AB21:AI21)/SQRT(8)</f>
        <v>562.45858760689407</v>
      </c>
      <c r="AX21" s="2">
        <f>AVERAGE(AJ21:AQ21)</f>
        <v>5107.0998883099146</v>
      </c>
      <c r="AY21" s="2">
        <f>STDEV(AJ21:AQ21)/SQRT(8)</f>
        <v>612.55093512294513</v>
      </c>
      <c r="AZ21" s="2" t="str">
        <f>N21</f>
        <v>BIP</v>
      </c>
      <c r="BA21" t="str">
        <f>B21</f>
        <v>P20029</v>
      </c>
      <c r="BB21" t="str">
        <f t="shared" si="2"/>
        <v>BIP</v>
      </c>
      <c r="BC21" s="4">
        <v>5358.0136060271598</v>
      </c>
      <c r="BD21" s="4">
        <v>23170.881309320601</v>
      </c>
      <c r="BE21" s="4">
        <v>5246.0350258858698</v>
      </c>
      <c r="BF21" s="4">
        <v>6394.41282014222</v>
      </c>
      <c r="BG21" s="4">
        <v>6081.8530295635101</v>
      </c>
      <c r="BH21" s="4">
        <v>8600.3632463011709</v>
      </c>
      <c r="BI21" s="4">
        <v>4512.2589444293299</v>
      </c>
      <c r="BJ21" s="4">
        <v>2006.38355065617</v>
      </c>
      <c r="BK21" s="5">
        <v>5079.0195573373203</v>
      </c>
      <c r="BL21" s="5">
        <v>4437.5678314309598</v>
      </c>
      <c r="BM21" s="5">
        <v>5066.4016209261799</v>
      </c>
      <c r="BN21" s="5">
        <v>5948.8771089039201</v>
      </c>
      <c r="BO21" s="5">
        <v>5627.9072023418203</v>
      </c>
      <c r="BP21" s="5">
        <v>2480.7498881071001</v>
      </c>
      <c r="BQ21" s="5">
        <v>5544.5809953315902</v>
      </c>
      <c r="BR21" s="5">
        <v>7640.6571635950904</v>
      </c>
      <c r="BS21" s="6">
        <v>4393.5459093254403</v>
      </c>
      <c r="BT21" s="6">
        <v>4664.4849937152803</v>
      </c>
      <c r="BU21" s="6">
        <v>5664.3616241702903</v>
      </c>
      <c r="BV21" s="6">
        <v>3293.00944374339</v>
      </c>
      <c r="BW21" s="6">
        <v>5006.2684853954397</v>
      </c>
      <c r="BX21" s="6">
        <v>4563.5339569668204</v>
      </c>
      <c r="BY21" s="6">
        <v>4431.9377627614203</v>
      </c>
      <c r="BZ21" s="6">
        <v>7937.4757026158904</v>
      </c>
      <c r="CA21" s="7">
        <f t="shared" si="3"/>
        <v>7671.2751915407534</v>
      </c>
      <c r="CB21" s="7">
        <f t="shared" si="4"/>
        <v>2308.992454671562</v>
      </c>
      <c r="CC21" s="7">
        <f t="shared" si="5"/>
        <v>5228.2201709967476</v>
      </c>
      <c r="CD21" s="7">
        <f t="shared" si="6"/>
        <v>514.45537608953498</v>
      </c>
      <c r="CE21" s="7">
        <f t="shared" si="7"/>
        <v>4994.3272348367464</v>
      </c>
      <c r="CF21" s="7">
        <f t="shared" si="8"/>
        <v>481.39107723840738</v>
      </c>
    </row>
    <row r="22" spans="1:84">
      <c r="A22" t="s">
        <v>53</v>
      </c>
      <c r="B22" t="str">
        <f>LEFT(A22,6)</f>
        <v>P06869</v>
      </c>
      <c r="C22">
        <v>5</v>
      </c>
      <c r="D22">
        <v>5</v>
      </c>
      <c r="E22">
        <v>257.22000000000003</v>
      </c>
      <c r="F22">
        <v>0.54278757431282099</v>
      </c>
      <c r="G22">
        <v>0.21042054752224901</v>
      </c>
      <c r="H22">
        <v>1.23086744462875</v>
      </c>
      <c r="I22">
        <v>0.14104708104448799</v>
      </c>
      <c r="J22" t="s">
        <v>1</v>
      </c>
      <c r="K22" t="s">
        <v>0</v>
      </c>
      <c r="L22">
        <v>49662</v>
      </c>
      <c r="M22" t="s">
        <v>54</v>
      </c>
      <c r="N22" t="s">
        <v>139</v>
      </c>
      <c r="O22" t="str">
        <f>N22</f>
        <v>UROK</v>
      </c>
      <c r="P22" t="s">
        <v>53</v>
      </c>
      <c r="Q22" s="9" t="s">
        <v>135</v>
      </c>
      <c r="S22" t="str">
        <f t="shared" si="0"/>
        <v>UROK</v>
      </c>
      <c r="T22" s="10">
        <v>7417.6582023076699</v>
      </c>
      <c r="U22" s="10">
        <v>5004.2048127588696</v>
      </c>
      <c r="V22" s="10">
        <v>9377.0983156317907</v>
      </c>
      <c r="W22" s="10">
        <v>6956.8010894690497</v>
      </c>
      <c r="X22" s="10">
        <v>8188.1540807107904</v>
      </c>
      <c r="Y22" s="10">
        <v>9119.7727324021798</v>
      </c>
      <c r="Z22" s="10">
        <v>4035.2011858116198</v>
      </c>
      <c r="AA22" s="10">
        <v>5580.2909881359101</v>
      </c>
      <c r="AB22" s="11">
        <v>10776.5716294924</v>
      </c>
      <c r="AC22" s="11">
        <v>6279.7381813049897</v>
      </c>
      <c r="AD22" s="11">
        <v>7953.2537464125098</v>
      </c>
      <c r="AE22" s="11">
        <v>5134.6709588166505</v>
      </c>
      <c r="AF22" s="11">
        <v>7420.5458106960396</v>
      </c>
      <c r="AG22" s="11">
        <v>12502.5369756977</v>
      </c>
      <c r="AH22" s="11">
        <v>6164.9408553306002</v>
      </c>
      <c r="AI22" s="11">
        <v>12301.433579984199</v>
      </c>
      <c r="AJ22">
        <v>6682.7767303871597</v>
      </c>
      <c r="AK22">
        <v>10674.5769147683</v>
      </c>
      <c r="AL22">
        <v>11042.8818289951</v>
      </c>
      <c r="AM22">
        <v>10331.5163408275</v>
      </c>
      <c r="AN22">
        <v>4360.1206224882799</v>
      </c>
      <c r="AO22">
        <v>8022.0631084566503</v>
      </c>
      <c r="AP22">
        <v>6132.3185138456602</v>
      </c>
      <c r="AQ22">
        <v>3154.0615096301599</v>
      </c>
      <c r="AR22" s="12" t="str">
        <f t="shared" si="1"/>
        <v>UROK</v>
      </c>
      <c r="AS22" s="13">
        <f>TTEST(T22:AA22,AB22:AI22,2,1)</f>
        <v>0.16251815497634697</v>
      </c>
      <c r="AT22" s="2">
        <f>AVERAGE(T22:AA22)</f>
        <v>6959.8976759034849</v>
      </c>
      <c r="AU22" s="2">
        <f>STDEV(T22:AA22)/SQRT(8)</f>
        <v>688.00937005355195</v>
      </c>
      <c r="AV22" s="2">
        <f>AVERAGE(AB22:AI22)</f>
        <v>8566.7114672168846</v>
      </c>
      <c r="AW22" s="2">
        <f>STDEV(AB22:AI22)/SQRT(8)</f>
        <v>1024.6082060520193</v>
      </c>
      <c r="AX22" s="2">
        <f>AVERAGE(AJ22:AQ22)</f>
        <v>7550.0394461748519</v>
      </c>
      <c r="AY22" s="2">
        <f>STDEV(AJ22:AQ22)/SQRT(8)</f>
        <v>1053.7719980551472</v>
      </c>
      <c r="AZ22" s="2" t="str">
        <f>N22</f>
        <v>UROK</v>
      </c>
      <c r="BA22" t="str">
        <f>B22</f>
        <v>P06869</v>
      </c>
      <c r="BB22" t="str">
        <f t="shared" si="2"/>
        <v>UROK</v>
      </c>
      <c r="BC22" s="4">
        <v>8476.6495546296992</v>
      </c>
      <c r="BD22" s="4">
        <v>5810.32501413092</v>
      </c>
      <c r="BE22" s="4">
        <v>8853.6454592811497</v>
      </c>
      <c r="BF22" s="4">
        <v>6662.7244933230504</v>
      </c>
      <c r="BG22" s="4">
        <v>7647.7674812188197</v>
      </c>
      <c r="BH22" s="4">
        <v>9095.3907184630607</v>
      </c>
      <c r="BI22" s="4">
        <v>3884.0575873688399</v>
      </c>
      <c r="BJ22" s="4">
        <v>4779.8415447255402</v>
      </c>
      <c r="BK22" s="5">
        <v>9955.1020017330502</v>
      </c>
      <c r="BL22" s="5">
        <v>6248.4973509421097</v>
      </c>
      <c r="BM22" s="5">
        <v>8248.4503307990708</v>
      </c>
      <c r="BN22" s="5">
        <v>5614.6206628002001</v>
      </c>
      <c r="BO22" s="5">
        <v>8818.9916959096699</v>
      </c>
      <c r="BP22" s="5">
        <v>12545.2634616663</v>
      </c>
      <c r="BQ22" s="5">
        <v>5747.2161784112996</v>
      </c>
      <c r="BR22" s="5">
        <v>11531.473588222399</v>
      </c>
      <c r="BS22" s="6">
        <v>7681.6426315164399</v>
      </c>
      <c r="BT22" s="6">
        <v>12556.2488502797</v>
      </c>
      <c r="BU22" s="6">
        <v>11042.8818289951</v>
      </c>
      <c r="BV22" s="6">
        <v>10417.3139933566</v>
      </c>
      <c r="BW22" s="6">
        <v>3597.8899017983999</v>
      </c>
      <c r="BX22" s="6">
        <v>7445.8943479251902</v>
      </c>
      <c r="BY22" s="6">
        <v>6110.8402647355297</v>
      </c>
      <c r="BZ22" s="6">
        <v>2875.0444815343099</v>
      </c>
      <c r="CA22" s="7">
        <f t="shared" si="3"/>
        <v>6901.3002316426355</v>
      </c>
      <c r="CB22" s="7">
        <f t="shared" si="4"/>
        <v>688.11478017873662</v>
      </c>
      <c r="CC22" s="7">
        <f t="shared" si="5"/>
        <v>8588.7019088105117</v>
      </c>
      <c r="CD22" s="7">
        <f t="shared" si="6"/>
        <v>932.98576012719036</v>
      </c>
      <c r="CE22" s="7">
        <f t="shared" si="7"/>
        <v>7715.9695375176589</v>
      </c>
      <c r="CF22" s="7">
        <f t="shared" si="8"/>
        <v>1230.8359913116235</v>
      </c>
    </row>
    <row r="23" spans="1:84">
      <c r="A23" t="s">
        <v>57</v>
      </c>
      <c r="B23" t="str">
        <f>LEFT(A23,6)</f>
        <v>Q9QY48</v>
      </c>
      <c r="C23">
        <v>4</v>
      </c>
      <c r="D23">
        <v>4</v>
      </c>
      <c r="E23">
        <v>190.97</v>
      </c>
      <c r="F23">
        <v>0.70431809298821801</v>
      </c>
      <c r="G23">
        <v>0.23290474334130001</v>
      </c>
      <c r="H23">
        <v>1.1969080178345901</v>
      </c>
      <c r="I23">
        <v>9.9622401281865405E-2</v>
      </c>
      <c r="J23" t="s">
        <v>0</v>
      </c>
      <c r="K23" t="s">
        <v>1</v>
      </c>
      <c r="L23">
        <v>41281</v>
      </c>
      <c r="M23" t="s">
        <v>58</v>
      </c>
      <c r="N23" t="s">
        <v>142</v>
      </c>
      <c r="O23" t="str">
        <f>N23</f>
        <v>DNS2B</v>
      </c>
      <c r="P23" t="s">
        <v>57</v>
      </c>
      <c r="Q23" s="9" t="s">
        <v>135</v>
      </c>
      <c r="S23" t="str">
        <f t="shared" si="0"/>
        <v>DNS2B</v>
      </c>
      <c r="T23" s="10">
        <v>5956.2455294121901</v>
      </c>
      <c r="U23" s="10">
        <v>9700.5643198034995</v>
      </c>
      <c r="V23" s="10">
        <v>3052.0288337843399</v>
      </c>
      <c r="W23" s="10">
        <v>5285.2957813103403</v>
      </c>
      <c r="X23" s="10">
        <v>3507.4187566931</v>
      </c>
      <c r="Y23" s="10">
        <v>6654.4811663682003</v>
      </c>
      <c r="Z23" s="10">
        <v>9527.6850466650394</v>
      </c>
      <c r="AA23" s="10">
        <v>8994.5958801358502</v>
      </c>
      <c r="AB23" s="11">
        <v>4743.3717264922598</v>
      </c>
      <c r="AC23" s="11">
        <v>3801.0669899148502</v>
      </c>
      <c r="AD23" s="11">
        <v>7479.5817258818397</v>
      </c>
      <c r="AE23" s="11">
        <v>7760.6154556276097</v>
      </c>
      <c r="AF23" s="11">
        <v>3493.26035197596</v>
      </c>
      <c r="AG23" s="11">
        <v>6299.7425185463799</v>
      </c>
      <c r="AH23" s="11">
        <v>6072.4730645161499</v>
      </c>
      <c r="AI23" s="11">
        <v>4361.8878606191101</v>
      </c>
      <c r="AJ23">
        <v>8807.3163060380703</v>
      </c>
      <c r="AK23">
        <v>3909.7663980554498</v>
      </c>
      <c r="AL23">
        <v>3440.18953773864</v>
      </c>
      <c r="AM23">
        <v>3358.3561667959798</v>
      </c>
      <c r="AN23">
        <v>3114.2742668507899</v>
      </c>
      <c r="AO23">
        <v>7829.3363257744404</v>
      </c>
      <c r="AP23">
        <v>7794.9366181305804</v>
      </c>
      <c r="AQ23">
        <v>7127.9605762726696</v>
      </c>
      <c r="AR23" s="12" t="str">
        <f t="shared" si="1"/>
        <v>DNS2B</v>
      </c>
      <c r="AS23" s="13">
        <f>TTEST(T23:AA23,AB23:AI23,2,1)</f>
        <v>0.41138990167737932</v>
      </c>
      <c r="AT23" s="2">
        <f>AVERAGE(T23:AA23)</f>
        <v>6584.7894142715704</v>
      </c>
      <c r="AU23" s="2">
        <f>STDEV(T23:AA23)/SQRT(8)</f>
        <v>927.89191478015005</v>
      </c>
      <c r="AV23" s="2">
        <f>AVERAGE(AB23:AI23)</f>
        <v>5501.4999616967707</v>
      </c>
      <c r="AW23" s="2">
        <f>STDEV(AB23:AI23)/SQRT(8)</f>
        <v>579.06304443256317</v>
      </c>
      <c r="AX23" s="2">
        <f>AVERAGE(AJ23:AQ23)</f>
        <v>5672.7670244570782</v>
      </c>
      <c r="AY23" s="2">
        <f>STDEV(AJ23:AQ23)/SQRT(8)</f>
        <v>856.61646130159227</v>
      </c>
      <c r="AZ23" s="2" t="str">
        <f>N23</f>
        <v>DNS2B</v>
      </c>
      <c r="BA23" t="str">
        <f>B23</f>
        <v>Q9QY48</v>
      </c>
      <c r="BB23" t="str">
        <f t="shared" si="2"/>
        <v>DNS2B</v>
      </c>
      <c r="BC23" s="4">
        <v>6806.5964536421397</v>
      </c>
      <c r="BD23" s="4">
        <v>11263.214362216801</v>
      </c>
      <c r="BE23" s="4">
        <v>2881.6570239840999</v>
      </c>
      <c r="BF23" s="4">
        <v>5061.8767453190203</v>
      </c>
      <c r="BG23" s="4">
        <v>3275.9426417786599</v>
      </c>
      <c r="BH23" s="4">
        <v>6636.6901909440503</v>
      </c>
      <c r="BI23" s="4">
        <v>9170.8134716254099</v>
      </c>
      <c r="BJ23" s="4">
        <v>7704.3908923918398</v>
      </c>
      <c r="BK23" s="5">
        <v>4381.7970123389996</v>
      </c>
      <c r="BL23" s="5">
        <v>3782.1572064809802</v>
      </c>
      <c r="BM23" s="5">
        <v>7757.1972840571798</v>
      </c>
      <c r="BN23" s="5">
        <v>8486.0183335399706</v>
      </c>
      <c r="BO23" s="5">
        <v>4151.5859913324603</v>
      </c>
      <c r="BP23" s="5">
        <v>6321.2714179088098</v>
      </c>
      <c r="BQ23" s="5">
        <v>5661.0138293828904</v>
      </c>
      <c r="BR23" s="5">
        <v>4088.87259622806</v>
      </c>
      <c r="BS23" s="6">
        <v>10123.7343600124</v>
      </c>
      <c r="BT23" s="6">
        <v>4598.9644584908101</v>
      </c>
      <c r="BU23" s="6">
        <v>3440.18953773864</v>
      </c>
      <c r="BV23" s="6">
        <v>3386.24549745783</v>
      </c>
      <c r="BW23" s="6">
        <v>2569.8408154906901</v>
      </c>
      <c r="BX23" s="6">
        <v>7267.0097838839902</v>
      </c>
      <c r="BY23" s="6">
        <v>7767.6351023818697</v>
      </c>
      <c r="BZ23" s="6">
        <v>6497.4014161854002</v>
      </c>
      <c r="CA23" s="7">
        <f t="shared" si="3"/>
        <v>6600.1477227377518</v>
      </c>
      <c r="CB23" s="7">
        <f t="shared" si="4"/>
        <v>1007.6458808059358</v>
      </c>
      <c r="CC23" s="7">
        <f t="shared" si="5"/>
        <v>5578.7392089086688</v>
      </c>
      <c r="CD23" s="7">
        <f t="shared" si="6"/>
        <v>636.29677812418356</v>
      </c>
      <c r="CE23" s="7">
        <f t="shared" si="7"/>
        <v>5706.3776214552036</v>
      </c>
      <c r="CF23" s="7">
        <f t="shared" si="8"/>
        <v>929.72694629016303</v>
      </c>
    </row>
    <row r="24" spans="1:84">
      <c r="A24" t="s">
        <v>15</v>
      </c>
      <c r="B24" t="str">
        <f>LEFT(A24,6)</f>
        <v>Q06890</v>
      </c>
      <c r="C24">
        <v>6</v>
      </c>
      <c r="D24">
        <v>6</v>
      </c>
      <c r="E24">
        <v>300.37</v>
      </c>
      <c r="F24">
        <v>5.4290860739108996E-3</v>
      </c>
      <c r="G24">
        <v>0.10502485284106799</v>
      </c>
      <c r="H24">
        <v>1.86148838623835</v>
      </c>
      <c r="I24">
        <v>0.87355393036358697</v>
      </c>
      <c r="J24" t="s">
        <v>1</v>
      </c>
      <c r="K24" t="s">
        <v>2</v>
      </c>
      <c r="L24">
        <v>52250</v>
      </c>
      <c r="M24" t="s">
        <v>16</v>
      </c>
      <c r="N24" t="s">
        <v>114</v>
      </c>
      <c r="O24" t="str">
        <f>N24</f>
        <v>CLUS</v>
      </c>
      <c r="P24" t="s">
        <v>15</v>
      </c>
      <c r="Q24" s="9" t="s">
        <v>135</v>
      </c>
      <c r="R24" s="3">
        <v>27000000</v>
      </c>
      <c r="S24" t="str">
        <f t="shared" si="0"/>
        <v>CLUS</v>
      </c>
      <c r="T24" s="10">
        <v>4348.5483513990503</v>
      </c>
      <c r="U24" s="10">
        <v>5530.0289193646204</v>
      </c>
      <c r="V24" s="10">
        <v>2669.0505073395602</v>
      </c>
      <c r="W24" s="10">
        <v>4101.7564688338898</v>
      </c>
      <c r="X24" s="10">
        <v>3353.8340174323898</v>
      </c>
      <c r="Y24" s="10">
        <v>7648.7214261884501</v>
      </c>
      <c r="Z24" s="10">
        <v>4117.9721758027999</v>
      </c>
      <c r="AA24" s="10">
        <v>3594.9735350493402</v>
      </c>
      <c r="AB24" s="11">
        <v>5353.7602467553997</v>
      </c>
      <c r="AC24" s="11">
        <v>4954.3069705771604</v>
      </c>
      <c r="AD24" s="11">
        <v>9006.8123218186192</v>
      </c>
      <c r="AE24" s="11">
        <v>4224.6866488142396</v>
      </c>
      <c r="AF24" s="11">
        <v>5790.57796235759</v>
      </c>
      <c r="AG24" s="11">
        <v>9508.2066207648004</v>
      </c>
      <c r="AH24" s="11">
        <v>6833.1194734115898</v>
      </c>
      <c r="AI24" s="11">
        <v>10033.6239239644</v>
      </c>
      <c r="AJ24">
        <v>3960.2963442089499</v>
      </c>
      <c r="AK24">
        <v>4539.4020193230999</v>
      </c>
      <c r="AL24">
        <v>6099.2576648261402</v>
      </c>
      <c r="AM24">
        <v>3533.34591598314</v>
      </c>
      <c r="AN24">
        <v>1598.9904148006401</v>
      </c>
      <c r="AO24">
        <v>2913.9398106580602</v>
      </c>
      <c r="AP24">
        <v>4898.3088759746497</v>
      </c>
      <c r="AQ24">
        <v>2381.48807623416</v>
      </c>
      <c r="AR24" s="12" t="str">
        <f t="shared" si="1"/>
        <v>CLUS</v>
      </c>
      <c r="AS24" s="13">
        <f>TTEST(T24:AA24,AB24:AI24,2,1)</f>
        <v>2.8697199944912825E-2</v>
      </c>
      <c r="AT24" s="2">
        <f>AVERAGE(T24:AA24)</f>
        <v>4420.6106751762627</v>
      </c>
      <c r="AU24" s="2">
        <f>STDEV(T24:AA24)/SQRT(8)</f>
        <v>546.70459267107447</v>
      </c>
      <c r="AV24" s="2">
        <f>AVERAGE(AB24:AI24)</f>
        <v>6963.1367710579752</v>
      </c>
      <c r="AW24" s="2">
        <f>STDEV(AB24:AI24)/SQRT(8)</f>
        <v>797.29766070265407</v>
      </c>
      <c r="AX24" s="2">
        <f>AVERAGE(AJ24:AQ24)</f>
        <v>3740.6286402511046</v>
      </c>
      <c r="AY24" s="2">
        <f>STDEV(AJ24:AQ24)/SQRT(8)</f>
        <v>513.21648741139245</v>
      </c>
      <c r="AZ24" s="2" t="str">
        <f>N24</f>
        <v>CLUS</v>
      </c>
      <c r="BA24" t="str">
        <f>B24</f>
        <v>Q06890</v>
      </c>
      <c r="BB24" t="str">
        <f t="shared" si="2"/>
        <v>CLUS</v>
      </c>
      <c r="BC24" s="4">
        <v>4969.3743551980897</v>
      </c>
      <c r="BD24" s="4">
        <v>6420.8533745718796</v>
      </c>
      <c r="BE24" s="4">
        <v>2520.05749641187</v>
      </c>
      <c r="BF24" s="4">
        <v>3928.3677855782498</v>
      </c>
      <c r="BG24" s="4">
        <v>3132.49390315557</v>
      </c>
      <c r="BH24" s="4">
        <v>7628.2723165558</v>
      </c>
      <c r="BI24" s="4">
        <v>3963.7282845374698</v>
      </c>
      <c r="BJ24" s="4">
        <v>3079.3024757222902</v>
      </c>
      <c r="BK24" s="5">
        <v>4945.6572258485403</v>
      </c>
      <c r="BL24" s="5">
        <v>4929.6599774757296</v>
      </c>
      <c r="BM24" s="5">
        <v>9341.1132656066893</v>
      </c>
      <c r="BN24" s="5">
        <v>4619.5779909829198</v>
      </c>
      <c r="BO24" s="5">
        <v>6881.8467357132404</v>
      </c>
      <c r="BP24" s="5">
        <v>9540.7002064713506</v>
      </c>
      <c r="BQ24" s="5">
        <v>6370.1202830927195</v>
      </c>
      <c r="BR24" s="5">
        <v>9405.60858383306</v>
      </c>
      <c r="BS24" s="6">
        <v>4552.2366612645701</v>
      </c>
      <c r="BT24" s="6">
        <v>5339.5897412314698</v>
      </c>
      <c r="BU24" s="6">
        <v>6099.2576648261402</v>
      </c>
      <c r="BV24" s="6">
        <v>3562.6884418199902</v>
      </c>
      <c r="BW24" s="6">
        <v>1319.45695190434</v>
      </c>
      <c r="BX24" s="6">
        <v>2704.6518673607502</v>
      </c>
      <c r="BY24" s="6">
        <v>4881.1527060824701</v>
      </c>
      <c r="BZ24" s="6">
        <v>2170.8150365842598</v>
      </c>
      <c r="CA24" s="7">
        <f t="shared" si="3"/>
        <v>4455.3062489664026</v>
      </c>
      <c r="CB24" s="7">
        <f t="shared" si="4"/>
        <v>628.24976332608446</v>
      </c>
      <c r="CC24" s="7">
        <f t="shared" si="5"/>
        <v>7004.2855336280318</v>
      </c>
      <c r="CD24" s="7">
        <f t="shared" si="6"/>
        <v>759.54079441140914</v>
      </c>
      <c r="CE24" s="7">
        <f t="shared" si="7"/>
        <v>3828.7311338842487</v>
      </c>
      <c r="CF24" s="7">
        <f t="shared" si="8"/>
        <v>589.31727281827727</v>
      </c>
    </row>
    <row r="25" spans="1:84">
      <c r="A25" t="s">
        <v>55</v>
      </c>
      <c r="B25" t="str">
        <f>LEFT(A25,6)</f>
        <v>Q8BZH1</v>
      </c>
      <c r="C25">
        <v>6</v>
      </c>
      <c r="D25">
        <v>6</v>
      </c>
      <c r="E25">
        <v>375.44</v>
      </c>
      <c r="F25">
        <v>0.54759300201403804</v>
      </c>
      <c r="G25">
        <v>0.21042054752224901</v>
      </c>
      <c r="H25">
        <v>33.643302877990301</v>
      </c>
      <c r="I25">
        <v>0.13959020797173</v>
      </c>
      <c r="J25" t="s">
        <v>0</v>
      </c>
      <c r="K25" t="s">
        <v>1</v>
      </c>
      <c r="L25">
        <v>76056</v>
      </c>
      <c r="M25" t="s">
        <v>56</v>
      </c>
      <c r="N25" t="s">
        <v>125</v>
      </c>
      <c r="O25" t="str">
        <f>N25</f>
        <v>TGM4</v>
      </c>
      <c r="P25" t="s">
        <v>55</v>
      </c>
      <c r="Q25" s="9" t="s">
        <v>135</v>
      </c>
      <c r="S25" t="str">
        <f t="shared" si="0"/>
        <v>TGM4</v>
      </c>
      <c r="T25" s="10">
        <v>216.02360262074001</v>
      </c>
      <c r="U25" s="10">
        <v>71.759439613266807</v>
      </c>
      <c r="V25" s="10">
        <v>0</v>
      </c>
      <c r="W25" s="10">
        <v>0</v>
      </c>
      <c r="X25" s="10">
        <v>0</v>
      </c>
      <c r="Y25" s="10">
        <v>10698.849193919301</v>
      </c>
      <c r="Z25" s="10">
        <v>0</v>
      </c>
      <c r="AA25" s="10">
        <v>0</v>
      </c>
      <c r="AB25" s="11">
        <v>99.578867024463094</v>
      </c>
      <c r="AC25" s="11">
        <v>39.964131599507901</v>
      </c>
      <c r="AD25" s="11">
        <v>53.7466120220029</v>
      </c>
      <c r="AE25" s="11">
        <v>15.8310697716659</v>
      </c>
      <c r="AF25" s="11">
        <v>93.776400663889106</v>
      </c>
      <c r="AG25" s="11">
        <v>23.665155569166298</v>
      </c>
      <c r="AH25" s="11">
        <v>0</v>
      </c>
      <c r="AI25" s="11">
        <v>0</v>
      </c>
      <c r="AJ25">
        <v>50.489562460199302</v>
      </c>
      <c r="AK25">
        <v>59.6912797277027</v>
      </c>
      <c r="AL25">
        <v>95.376171236238406</v>
      </c>
      <c r="AM25">
        <v>51.501787148024299</v>
      </c>
      <c r="AN25">
        <v>7.6345648253199299</v>
      </c>
      <c r="AO25">
        <v>0</v>
      </c>
      <c r="AP25">
        <v>25.768008705178499</v>
      </c>
      <c r="AQ25">
        <v>1269.7680222997501</v>
      </c>
      <c r="AR25" s="12" t="str">
        <f t="shared" si="1"/>
        <v>TGM4</v>
      </c>
      <c r="AS25" s="13">
        <f>TTEST(T25:AA25,AB25:AI25,2,1)</f>
        <v>0.35140729824231265</v>
      </c>
      <c r="AT25" s="2">
        <f>AVERAGE(T25:AA25)</f>
        <v>1373.3290295191634</v>
      </c>
      <c r="AU25" s="2">
        <f>STDEV(T25:AA25)/SQRT(8)</f>
        <v>1332.485115849129</v>
      </c>
      <c r="AV25" s="2">
        <f>AVERAGE(AB25:AI25)</f>
        <v>40.820279581336898</v>
      </c>
      <c r="AW25" s="2">
        <f>STDEV(AB25:AI25)/SQRT(8)</f>
        <v>13.807409213855705</v>
      </c>
      <c r="AX25" s="2">
        <f>AVERAGE(AJ25:AQ25)</f>
        <v>195.02867455030164</v>
      </c>
      <c r="AY25" s="2">
        <f>STDEV(AJ25:AQ25)/SQRT(8)</f>
        <v>153.91352680302913</v>
      </c>
      <c r="AZ25" s="2" t="str">
        <f>N25</f>
        <v>TGM4</v>
      </c>
      <c r="BA25" t="str">
        <f>B25</f>
        <v>Q8BZH1</v>
      </c>
      <c r="BB25" t="str">
        <f t="shared" si="2"/>
        <v>TGM4</v>
      </c>
      <c r="BC25" s="4">
        <v>246.86448539444899</v>
      </c>
      <c r="BD25" s="4">
        <v>83.319065183328206</v>
      </c>
      <c r="BE25" s="4">
        <v>0</v>
      </c>
      <c r="BF25" s="4">
        <v>0</v>
      </c>
      <c r="BG25" s="4">
        <v>0</v>
      </c>
      <c r="BH25" s="4">
        <v>10670.245466849199</v>
      </c>
      <c r="BI25" s="4">
        <v>0</v>
      </c>
      <c r="BJ25" s="4">
        <v>0</v>
      </c>
      <c r="BK25" s="5">
        <v>91.988232670637899</v>
      </c>
      <c r="BL25" s="5">
        <v>39.765315562938603</v>
      </c>
      <c r="BM25" s="5">
        <v>55.741495725845702</v>
      </c>
      <c r="BN25" s="5">
        <v>17.310836890454201</v>
      </c>
      <c r="BO25" s="5">
        <v>111.44911975815501</v>
      </c>
      <c r="BP25" s="5">
        <v>23.746029470146301</v>
      </c>
      <c r="BQ25" s="5">
        <v>0</v>
      </c>
      <c r="BR25" s="5">
        <v>0</v>
      </c>
      <c r="BS25" s="6">
        <v>58.036171353342503</v>
      </c>
      <c r="BT25" s="6">
        <v>70.213420956830404</v>
      </c>
      <c r="BU25" s="6">
        <v>95.376171236238406</v>
      </c>
      <c r="BV25" s="6">
        <v>51.929481621186</v>
      </c>
      <c r="BW25" s="6">
        <v>6.2998999495495402</v>
      </c>
      <c r="BX25" s="6">
        <v>0</v>
      </c>
      <c r="BY25" s="6">
        <v>25.6777570803172</v>
      </c>
      <c r="BZ25" s="6">
        <v>1157.4408216819199</v>
      </c>
      <c r="CA25" s="7">
        <f t="shared" si="3"/>
        <v>1375.0536271783722</v>
      </c>
      <c r="CB25" s="7">
        <f t="shared" si="4"/>
        <v>1328.2362273939559</v>
      </c>
      <c r="CC25" s="7">
        <f t="shared" si="5"/>
        <v>42.500128759772217</v>
      </c>
      <c r="CD25" s="7">
        <f t="shared" si="6"/>
        <v>14.629097316757337</v>
      </c>
      <c r="CE25" s="7">
        <f t="shared" si="7"/>
        <v>183.12171548492299</v>
      </c>
      <c r="CF25" s="7">
        <f t="shared" si="8"/>
        <v>139.65462481188985</v>
      </c>
    </row>
    <row r="26" spans="1:84">
      <c r="A26" t="s">
        <v>67</v>
      </c>
      <c r="B26" t="str">
        <f>LEFT(A26,6)</f>
        <v>P07759</v>
      </c>
      <c r="C26">
        <v>4</v>
      </c>
      <c r="D26">
        <v>4</v>
      </c>
      <c r="E26">
        <v>171.92</v>
      </c>
      <c r="F26">
        <v>0.95842650642387095</v>
      </c>
      <c r="G26">
        <v>0.27880626303124101</v>
      </c>
      <c r="H26">
        <v>1.76403745894902</v>
      </c>
      <c r="I26">
        <v>5.5594371002005399E-2</v>
      </c>
      <c r="J26" t="s">
        <v>0</v>
      </c>
      <c r="K26" t="s">
        <v>2</v>
      </c>
      <c r="L26">
        <v>47021</v>
      </c>
      <c r="M26" t="s">
        <v>68</v>
      </c>
      <c r="N26" t="s">
        <v>124</v>
      </c>
      <c r="O26" t="str">
        <f>N26</f>
        <v>SPA3K</v>
      </c>
      <c r="P26" t="s">
        <v>120</v>
      </c>
      <c r="Q26" s="9" t="s">
        <v>135</v>
      </c>
      <c r="S26" t="str">
        <f t="shared" si="0"/>
        <v>SPA3K</v>
      </c>
      <c r="T26" s="10">
        <v>3043.3967230307198</v>
      </c>
      <c r="U26" s="10">
        <v>4349.0783319326201</v>
      </c>
      <c r="V26" s="10">
        <v>725.69199385125103</v>
      </c>
      <c r="W26" s="10">
        <v>679.81058548409396</v>
      </c>
      <c r="X26" s="10">
        <v>306.25929839714098</v>
      </c>
      <c r="Y26" s="10">
        <v>649.79460250067496</v>
      </c>
      <c r="Z26" s="10">
        <v>223.193333526651</v>
      </c>
      <c r="AA26" s="10">
        <v>130.558516992119</v>
      </c>
      <c r="AB26" s="11">
        <v>2056.33464292485</v>
      </c>
      <c r="AC26" s="11">
        <v>1191.1681633775299</v>
      </c>
      <c r="AD26" s="11">
        <v>957.73895636934606</v>
      </c>
      <c r="AE26" s="11">
        <v>404.26718536469798</v>
      </c>
      <c r="AF26" s="11">
        <v>443.54779759777301</v>
      </c>
      <c r="AG26" s="11">
        <v>737.25070765976295</v>
      </c>
      <c r="AH26" s="11">
        <v>331.64929192254999</v>
      </c>
      <c r="AI26" s="11">
        <v>137.17539224043901</v>
      </c>
      <c r="AJ26">
        <v>1166.2393859388501</v>
      </c>
      <c r="AK26">
        <v>744.70808692972901</v>
      </c>
      <c r="AL26">
        <v>500.105016756537</v>
      </c>
      <c r="AM26">
        <v>393.98674625523199</v>
      </c>
      <c r="AN26">
        <v>696.27673947687401</v>
      </c>
      <c r="AO26">
        <v>893.28746159879904</v>
      </c>
      <c r="AP26">
        <v>281.46896528608499</v>
      </c>
      <c r="AQ26">
        <v>1053.8418546452201</v>
      </c>
      <c r="AR26" s="12" t="str">
        <f t="shared" si="1"/>
        <v>SPA3K</v>
      </c>
      <c r="AS26" s="13">
        <f>TTEST(T26:AA26,AB26:AI26,2,1)</f>
        <v>0.27548015683270116</v>
      </c>
      <c r="AT26" s="2">
        <f>AVERAGE(T26:AA26)</f>
        <v>1263.4729232144089</v>
      </c>
      <c r="AU26" s="2">
        <f>STDEV(T26:AA26)/SQRT(8)</f>
        <v>550.60835195088498</v>
      </c>
      <c r="AV26" s="2">
        <f>AVERAGE(AB26:AI26)</f>
        <v>782.3915171821186</v>
      </c>
      <c r="AW26" s="2">
        <f>STDEV(AB26:AI26)/SQRT(8)</f>
        <v>219.58074211952399</v>
      </c>
      <c r="AX26" s="2">
        <f>AVERAGE(AJ26:AQ26)</f>
        <v>716.23928211091584</v>
      </c>
      <c r="AY26" s="2">
        <f>STDEV(AJ26:AQ26)/SQRT(8)</f>
        <v>110.89059683831178</v>
      </c>
      <c r="AZ26" s="2" t="str">
        <f>N26</f>
        <v>SPA3K</v>
      </c>
      <c r="BA26" t="str">
        <f>B26</f>
        <v>P07759</v>
      </c>
      <c r="BB26" t="str">
        <f t="shared" si="2"/>
        <v>SPA3K</v>
      </c>
      <c r="BC26" s="4">
        <v>3477.8911043399198</v>
      </c>
      <c r="BD26" s="4">
        <v>5049.6651448027897</v>
      </c>
      <c r="BE26" s="4">
        <v>685.18206911483401</v>
      </c>
      <c r="BF26" s="4">
        <v>651.073759400938</v>
      </c>
      <c r="BG26" s="4">
        <v>286.04736550087398</v>
      </c>
      <c r="BH26" s="4">
        <v>648.05735514587604</v>
      </c>
      <c r="BI26" s="4">
        <v>214.83334302697801</v>
      </c>
      <c r="BJ26" s="4">
        <v>111.830910764951</v>
      </c>
      <c r="BK26" s="5">
        <v>1899.5856775072</v>
      </c>
      <c r="BL26" s="5">
        <v>1185.2422662379799</v>
      </c>
      <c r="BM26" s="5">
        <v>993.286831197521</v>
      </c>
      <c r="BN26" s="5">
        <v>442.05498471976398</v>
      </c>
      <c r="BO26" s="5">
        <v>527.13701168928901</v>
      </c>
      <c r="BP26" s="5">
        <v>739.77020686839796</v>
      </c>
      <c r="BQ26" s="5">
        <v>309.17736614582998</v>
      </c>
      <c r="BR26" s="5">
        <v>128.58943653108</v>
      </c>
      <c r="BS26" s="6">
        <v>1340.55566226621</v>
      </c>
      <c r="BT26" s="6">
        <v>875.982264680546</v>
      </c>
      <c r="BU26" s="6">
        <v>500.105016756537</v>
      </c>
      <c r="BV26" s="6">
        <v>397.258592985289</v>
      </c>
      <c r="BW26" s="6">
        <v>574.55452881285396</v>
      </c>
      <c r="BX26" s="6">
        <v>829.12886267116096</v>
      </c>
      <c r="BY26" s="6">
        <v>280.483129253671</v>
      </c>
      <c r="BZ26" s="6">
        <v>960.61608163212395</v>
      </c>
      <c r="CA26" s="7">
        <f t="shared" si="3"/>
        <v>1390.5726315121451</v>
      </c>
      <c r="CB26" s="7">
        <f t="shared" si="4"/>
        <v>648.88832294936617</v>
      </c>
      <c r="CC26" s="7">
        <f t="shared" si="5"/>
        <v>778.10547261213264</v>
      </c>
      <c r="CD26" s="7">
        <f t="shared" si="6"/>
        <v>202.17260029352357</v>
      </c>
      <c r="CE26" s="7">
        <f t="shared" si="7"/>
        <v>719.83551738229903</v>
      </c>
      <c r="CF26" s="7">
        <f t="shared" si="8"/>
        <v>122.91620781582893</v>
      </c>
    </row>
    <row r="27" spans="1:84">
      <c r="A27" t="s">
        <v>37</v>
      </c>
      <c r="B27" t="str">
        <f>LEFT(A27,6)</f>
        <v>P14211</v>
      </c>
      <c r="C27">
        <v>3</v>
      </c>
      <c r="D27">
        <v>3</v>
      </c>
      <c r="E27">
        <v>153.38</v>
      </c>
      <c r="F27">
        <v>0.198259911598544</v>
      </c>
      <c r="G27">
        <v>0.16537356580451501</v>
      </c>
      <c r="H27">
        <v>2.5646543006658198</v>
      </c>
      <c r="I27">
        <v>0.32479872530978998</v>
      </c>
      <c r="J27" t="s">
        <v>0</v>
      </c>
      <c r="K27" t="s">
        <v>1</v>
      </c>
      <c r="L27">
        <v>48136</v>
      </c>
      <c r="M27" t="s">
        <v>38</v>
      </c>
      <c r="N27" t="s">
        <v>141</v>
      </c>
      <c r="O27" t="str">
        <f>N27</f>
        <v>CALR</v>
      </c>
      <c r="P27" t="s">
        <v>37</v>
      </c>
      <c r="Q27" s="9" t="s">
        <v>135</v>
      </c>
      <c r="S27" t="str">
        <f t="shared" si="0"/>
        <v>CALR</v>
      </c>
      <c r="T27" s="10">
        <v>436.886282389754</v>
      </c>
      <c r="U27" s="10">
        <v>3486.6048812192298</v>
      </c>
      <c r="V27" s="10">
        <v>1342.93676241914</v>
      </c>
      <c r="W27" s="10">
        <v>1106.2334451436</v>
      </c>
      <c r="X27" s="10">
        <v>761.81217252401905</v>
      </c>
      <c r="Y27" s="10">
        <v>1299.36531752664</v>
      </c>
      <c r="Z27" s="10">
        <v>260.89370214661199</v>
      </c>
      <c r="AA27" s="10">
        <v>231.928133775822</v>
      </c>
      <c r="AB27" s="11">
        <v>218.83270333457901</v>
      </c>
      <c r="AC27" s="11">
        <v>345.87080670218802</v>
      </c>
      <c r="AD27" s="11">
        <v>421.22954639770597</v>
      </c>
      <c r="AE27" s="11">
        <v>635.65278839062603</v>
      </c>
      <c r="AF27" s="11">
        <v>375.96075844078803</v>
      </c>
      <c r="AG27" s="11">
        <v>142.43166589940699</v>
      </c>
      <c r="AH27" s="11">
        <v>378.04226096113501</v>
      </c>
      <c r="AI27" s="11">
        <v>962.62818530758295</v>
      </c>
      <c r="AJ27">
        <v>230.63659619160001</v>
      </c>
      <c r="AK27">
        <v>120.27645809346301</v>
      </c>
      <c r="AL27">
        <v>392.906815545531</v>
      </c>
      <c r="AM27">
        <v>201.96275786567699</v>
      </c>
      <c r="AN27">
        <v>1188.46102803745</v>
      </c>
      <c r="AO27">
        <v>710.24094194019005</v>
      </c>
      <c r="AP27">
        <v>351.53831184438599</v>
      </c>
      <c r="AQ27">
        <v>1858.2275317400299</v>
      </c>
      <c r="AR27" s="12" t="str">
        <f t="shared" si="1"/>
        <v>CALR</v>
      </c>
      <c r="AS27" s="13">
        <f>TTEST(T27:AA27,AB27:AI27,2,1)</f>
        <v>0.13893813110674541</v>
      </c>
      <c r="AT27" s="2">
        <f>AVERAGE(T27:AA27)</f>
        <v>1115.832587143102</v>
      </c>
      <c r="AU27" s="2">
        <f>STDEV(T27:AA27)/SQRT(8)</f>
        <v>373.31574394450053</v>
      </c>
      <c r="AV27" s="2">
        <f>AVERAGE(AB27:AI27)</f>
        <v>435.08108942925151</v>
      </c>
      <c r="AW27" s="2">
        <f>STDEV(AB27:AI27)/SQRT(8)</f>
        <v>91.206298307405874</v>
      </c>
      <c r="AX27" s="2">
        <f>AVERAGE(AJ27:AQ27)</f>
        <v>631.78130515729094</v>
      </c>
      <c r="AY27" s="2">
        <f>STDEV(AJ27:AQ27)/SQRT(8)</f>
        <v>213.93899338839239</v>
      </c>
      <c r="AZ27" s="2" t="str">
        <f>N27</f>
        <v>CALR</v>
      </c>
      <c r="BA27" t="str">
        <f>B27</f>
        <v>P14211</v>
      </c>
      <c r="BB27" t="str">
        <f t="shared" si="2"/>
        <v>CALR</v>
      </c>
      <c r="BC27" s="4">
        <v>499.258904904894</v>
      </c>
      <c r="BD27" s="4">
        <v>4048.2570785448002</v>
      </c>
      <c r="BE27" s="4">
        <v>1267.97070570043</v>
      </c>
      <c r="BF27" s="4">
        <v>1059.47095159133</v>
      </c>
      <c r="BG27" s="4">
        <v>711.53550634212002</v>
      </c>
      <c r="BH27" s="4">
        <v>1295.8914213876101</v>
      </c>
      <c r="BI27" s="4">
        <v>251.12159633633701</v>
      </c>
      <c r="BJ27" s="4">
        <v>198.65984257259299</v>
      </c>
      <c r="BK27" s="5">
        <v>202.15166361895501</v>
      </c>
      <c r="BL27" s="5">
        <v>344.15014719574202</v>
      </c>
      <c r="BM27" s="5">
        <v>436.86409388028699</v>
      </c>
      <c r="BN27" s="5">
        <v>695.068741247459</v>
      </c>
      <c r="BO27" s="5">
        <v>446.81279399934198</v>
      </c>
      <c r="BP27" s="5">
        <v>142.91841547562299</v>
      </c>
      <c r="BQ27" s="5">
        <v>352.42683576443102</v>
      </c>
      <c r="BR27" s="5">
        <v>902.37624923769795</v>
      </c>
      <c r="BS27" s="6">
        <v>265.10954670044799</v>
      </c>
      <c r="BT27" s="6">
        <v>141.478313446068</v>
      </c>
      <c r="BU27" s="6">
        <v>392.906815545531</v>
      </c>
      <c r="BV27" s="6">
        <v>203.63994928187799</v>
      </c>
      <c r="BW27" s="6">
        <v>980.69578841528096</v>
      </c>
      <c r="BX27" s="6">
        <v>659.229295975328</v>
      </c>
      <c r="BY27" s="6">
        <v>350.307060170733</v>
      </c>
      <c r="BZ27" s="6">
        <v>1693.8435709805599</v>
      </c>
      <c r="CA27" s="7">
        <f t="shared" si="3"/>
        <v>1166.5207509225145</v>
      </c>
      <c r="CB27" s="7">
        <f t="shared" si="4"/>
        <v>438.5416798737117</v>
      </c>
      <c r="CC27" s="7">
        <f t="shared" si="5"/>
        <v>440.34611755244214</v>
      </c>
      <c r="CD27" s="7">
        <f t="shared" si="6"/>
        <v>88.700207427548392</v>
      </c>
      <c r="CE27" s="7">
        <f t="shared" si="7"/>
        <v>585.90129256447835</v>
      </c>
      <c r="CF27" s="7">
        <f t="shared" si="8"/>
        <v>185.5527531837711</v>
      </c>
    </row>
    <row r="28" spans="1:84">
      <c r="A28" t="s">
        <v>17</v>
      </c>
      <c r="B28" t="str">
        <f>LEFT(A28,6)</f>
        <v>Q9Z0J0</v>
      </c>
      <c r="C28">
        <v>2</v>
      </c>
      <c r="D28">
        <v>2</v>
      </c>
      <c r="E28">
        <v>102.72</v>
      </c>
      <c r="F28">
        <v>1.6010475666618101E-2</v>
      </c>
      <c r="G28">
        <v>0.154860120829764</v>
      </c>
      <c r="H28">
        <v>1.7853645732346</v>
      </c>
      <c r="I28">
        <v>0.75864660629875902</v>
      </c>
      <c r="J28" t="s">
        <v>2</v>
      </c>
      <c r="K28" t="s">
        <v>0</v>
      </c>
      <c r="L28">
        <v>16774</v>
      </c>
      <c r="M28" t="s">
        <v>18</v>
      </c>
      <c r="N28" t="s">
        <v>115</v>
      </c>
      <c r="O28" t="str">
        <f>N28</f>
        <v>NPC2</v>
      </c>
      <c r="P28" t="s">
        <v>17</v>
      </c>
      <c r="Q28" s="9" t="s">
        <v>135</v>
      </c>
      <c r="S28" t="str">
        <f t="shared" si="0"/>
        <v>NPC2</v>
      </c>
      <c r="T28" s="10">
        <v>518.14289557482698</v>
      </c>
      <c r="U28" s="10">
        <v>785.026418296815</v>
      </c>
      <c r="V28" s="10">
        <v>1141.30696366902</v>
      </c>
      <c r="W28" s="10">
        <v>805.01833597276402</v>
      </c>
      <c r="X28" s="10">
        <v>629.72256459065795</v>
      </c>
      <c r="Y28" s="10">
        <v>793.56880107771804</v>
      </c>
      <c r="Z28" s="10">
        <v>1563.2218746784799</v>
      </c>
      <c r="AA28" s="10">
        <v>839.60509249183303</v>
      </c>
      <c r="AB28" s="11">
        <v>628.94713035397797</v>
      </c>
      <c r="AC28" s="11">
        <v>874.61611098755998</v>
      </c>
      <c r="AD28" s="11">
        <v>1204.4081890856401</v>
      </c>
      <c r="AE28" s="11">
        <v>1362.2687413117701</v>
      </c>
      <c r="AF28" s="11">
        <v>728.96112579509895</v>
      </c>
      <c r="AG28" s="11">
        <v>553.06288224905302</v>
      </c>
      <c r="AH28" s="11">
        <v>1206.27301225827</v>
      </c>
      <c r="AI28" s="11">
        <v>1218.61385356696</v>
      </c>
      <c r="AJ28">
        <v>1036.3159331953</v>
      </c>
      <c r="AK28">
        <v>1406.5765627084199</v>
      </c>
      <c r="AL28">
        <v>743.38785664192505</v>
      </c>
      <c r="AM28">
        <v>1393.98864007833</v>
      </c>
      <c r="AN28">
        <v>1670.7837486697099</v>
      </c>
      <c r="AO28">
        <v>2804.69114491766</v>
      </c>
      <c r="AP28">
        <v>1257.8370837427501</v>
      </c>
      <c r="AQ28">
        <v>2318.96771838311</v>
      </c>
      <c r="AR28" s="12" t="str">
        <f t="shared" si="1"/>
        <v>NPC2</v>
      </c>
      <c r="AS28" s="13">
        <f>TTEST(T28:AA28,AB28:AI28,2,1)</f>
        <v>0.4292867890065093</v>
      </c>
      <c r="AT28" s="2">
        <f>AVERAGE(T28:AA28)</f>
        <v>884.45161829401422</v>
      </c>
      <c r="AU28" s="2">
        <f>STDEV(T28:AA28)/SQRT(8)</f>
        <v>115.9000966517242</v>
      </c>
      <c r="AV28" s="2">
        <f>AVERAGE(AB28:AI28)</f>
        <v>972.14388070104121</v>
      </c>
      <c r="AW28" s="2">
        <f>STDEV(AB28:AI28)/SQRT(8)</f>
        <v>110.49971108926475</v>
      </c>
      <c r="AX28" s="2">
        <f>AVERAGE(AJ28:AQ28)</f>
        <v>1579.0685860421506</v>
      </c>
      <c r="AY28" s="2">
        <f>STDEV(AJ28:AQ28)/SQRT(8)</f>
        <v>239.72281389747479</v>
      </c>
      <c r="AZ28" s="2" t="str">
        <f>N28</f>
        <v>NPC2</v>
      </c>
      <c r="BA28" t="str">
        <f>B28</f>
        <v>Q9Z0J0</v>
      </c>
      <c r="BB28" t="str">
        <f t="shared" si="2"/>
        <v>NPC2</v>
      </c>
      <c r="BC28" s="4">
        <v>592.11622121419498</v>
      </c>
      <c r="BD28" s="4">
        <v>911.48520207527497</v>
      </c>
      <c r="BE28" s="4">
        <v>1077.5963817815</v>
      </c>
      <c r="BF28" s="4">
        <v>770.98875124935603</v>
      </c>
      <c r="BG28" s="4">
        <v>588.16330325431397</v>
      </c>
      <c r="BH28" s="4">
        <v>791.44716864922805</v>
      </c>
      <c r="BI28" s="4">
        <v>1504.6694089094599</v>
      </c>
      <c r="BJ28" s="4">
        <v>719.17025667440998</v>
      </c>
      <c r="BK28" s="5">
        <v>581.00414970897998</v>
      </c>
      <c r="BL28" s="5">
        <v>870.26501660000304</v>
      </c>
      <c r="BM28" s="5">
        <v>1249.1115513775401</v>
      </c>
      <c r="BN28" s="5">
        <v>1489.6031867675199</v>
      </c>
      <c r="BO28" s="5">
        <v>866.33817498458802</v>
      </c>
      <c r="BP28" s="5">
        <v>554.952933326216</v>
      </c>
      <c r="BQ28" s="5">
        <v>1124.5382452675401</v>
      </c>
      <c r="BR28" s="5">
        <v>1142.3394985048001</v>
      </c>
      <c r="BS28" s="6">
        <v>1191.2127208971699</v>
      </c>
      <c r="BT28" s="6">
        <v>1654.52228124409</v>
      </c>
      <c r="BU28" s="6">
        <v>743.38785664192505</v>
      </c>
      <c r="BV28" s="6">
        <v>1405.5649614067199</v>
      </c>
      <c r="BW28" s="6">
        <v>1378.6994668044299</v>
      </c>
      <c r="BX28" s="6">
        <v>2603.24977019982</v>
      </c>
      <c r="BY28" s="6">
        <v>1253.43154965909</v>
      </c>
      <c r="BZ28" s="6">
        <v>2113.8254029723598</v>
      </c>
      <c r="CA28" s="7">
        <f t="shared" si="3"/>
        <v>869.45458672596726</v>
      </c>
      <c r="CB28" s="7">
        <f t="shared" si="4"/>
        <v>107.15433319259732</v>
      </c>
      <c r="CC28" s="7">
        <f t="shared" si="5"/>
        <v>984.76909456714839</v>
      </c>
      <c r="CD28" s="7">
        <f t="shared" si="6"/>
        <v>115.26393412429879</v>
      </c>
      <c r="CE28" s="7">
        <f t="shared" si="7"/>
        <v>1542.9867512282005</v>
      </c>
      <c r="CF28" s="7">
        <f t="shared" si="8"/>
        <v>205.08165820139817</v>
      </c>
    </row>
    <row r="29" spans="1:84">
      <c r="A29" t="s">
        <v>39</v>
      </c>
      <c r="B29" t="str">
        <f>LEFT(A29,6)</f>
        <v>Q9QZL9</v>
      </c>
      <c r="C29">
        <v>2</v>
      </c>
      <c r="D29">
        <v>2</v>
      </c>
      <c r="E29">
        <v>95.56</v>
      </c>
      <c r="F29">
        <v>0.26978262418266902</v>
      </c>
      <c r="G29">
        <v>0.17115244446712599</v>
      </c>
      <c r="H29">
        <v>1.7068970036659701</v>
      </c>
      <c r="I29">
        <v>0.265932284238792</v>
      </c>
      <c r="J29" t="s">
        <v>1</v>
      </c>
      <c r="K29" t="s">
        <v>2</v>
      </c>
      <c r="L29">
        <v>26680</v>
      </c>
      <c r="M29" t="s">
        <v>40</v>
      </c>
      <c r="N29" t="s">
        <v>116</v>
      </c>
      <c r="O29" t="str">
        <f>N29</f>
        <v>DKKL1</v>
      </c>
      <c r="P29" t="s">
        <v>39</v>
      </c>
      <c r="Q29" s="9" t="s">
        <v>135</v>
      </c>
      <c r="S29" t="str">
        <f t="shared" si="0"/>
        <v>DKKL1</v>
      </c>
      <c r="T29" s="10">
        <v>376.25571214074898</v>
      </c>
      <c r="U29" s="10">
        <v>1669.09281257622</v>
      </c>
      <c r="V29" s="10">
        <v>227.79017450302899</v>
      </c>
      <c r="W29" s="10">
        <v>72.059319247990402</v>
      </c>
      <c r="X29" s="10">
        <v>239.78815093696099</v>
      </c>
      <c r="Y29" s="10">
        <v>857.53230663836905</v>
      </c>
      <c r="Z29" s="10">
        <v>773.50054218911998</v>
      </c>
      <c r="AA29" s="10">
        <v>513.91875578733402</v>
      </c>
      <c r="AB29" s="11">
        <v>576.56272835246205</v>
      </c>
      <c r="AC29" s="11">
        <v>534.58892563836196</v>
      </c>
      <c r="AD29" s="11">
        <v>779.06201225993505</v>
      </c>
      <c r="AE29" s="11">
        <v>401.69034527736102</v>
      </c>
      <c r="AF29" s="11">
        <v>1298.0324042367099</v>
      </c>
      <c r="AG29" s="11">
        <v>1334.52379349279</v>
      </c>
      <c r="AH29" s="11">
        <v>817.37171392400398</v>
      </c>
      <c r="AI29" s="11">
        <v>274.83547861122202</v>
      </c>
      <c r="AJ29">
        <v>913.93760275648594</v>
      </c>
      <c r="AK29">
        <v>676.72073735794595</v>
      </c>
      <c r="AL29">
        <v>508.854338430192</v>
      </c>
      <c r="AM29">
        <v>514.08777822486798</v>
      </c>
      <c r="AN29">
        <v>22.2542108090353</v>
      </c>
      <c r="AO29">
        <v>236.875106159767</v>
      </c>
      <c r="AP29">
        <v>195.24772149369801</v>
      </c>
      <c r="AQ29">
        <v>456.93782705788198</v>
      </c>
      <c r="AR29" s="12" t="str">
        <f t="shared" si="1"/>
        <v>DKKL1</v>
      </c>
      <c r="AS29" s="13">
        <f>TTEST(T29:AA29,AB29:AI29,2,1)</f>
        <v>0.50531352930803464</v>
      </c>
      <c r="AT29" s="2">
        <f>AVERAGE(T29:AA29)</f>
        <v>591.24222175247144</v>
      </c>
      <c r="AU29" s="2">
        <f>STDEV(T29:AA29)/SQRT(8)</f>
        <v>181.42574038292139</v>
      </c>
      <c r="AV29" s="2">
        <f>AVERAGE(AB29:AI29)</f>
        <v>752.08342522410578</v>
      </c>
      <c r="AW29" s="2">
        <f>STDEV(AB29:AI29)/SQRT(8)</f>
        <v>138.28927758215079</v>
      </c>
      <c r="AX29" s="2">
        <f>AVERAGE(AJ29:AQ29)</f>
        <v>440.61441528623419</v>
      </c>
      <c r="AY29" s="2">
        <f>STDEV(AJ29:AQ29)/SQRT(8)</f>
        <v>100.60906415601184</v>
      </c>
      <c r="AZ29" s="2" t="str">
        <f>N29</f>
        <v>DKKL1</v>
      </c>
      <c r="BA29" t="str">
        <f>B29</f>
        <v>Q9QZL9</v>
      </c>
      <c r="BB29" t="str">
        <f t="shared" si="2"/>
        <v>DKKL1</v>
      </c>
      <c r="BC29" s="4">
        <v>429.97233463150502</v>
      </c>
      <c r="BD29" s="4">
        <v>1937.9645883181099</v>
      </c>
      <c r="BE29" s="4">
        <v>215.074362694439</v>
      </c>
      <c r="BF29" s="4">
        <v>69.013241165188106</v>
      </c>
      <c r="BG29" s="4">
        <v>223.96305749025299</v>
      </c>
      <c r="BH29" s="4">
        <v>855.23966566285299</v>
      </c>
      <c r="BI29" s="4">
        <v>744.52809448193398</v>
      </c>
      <c r="BJ29" s="4">
        <v>440.20109789051298</v>
      </c>
      <c r="BK29" s="5">
        <v>532.61287248703798</v>
      </c>
      <c r="BL29" s="5">
        <v>531.92941954789103</v>
      </c>
      <c r="BM29" s="5">
        <v>807.97803234142498</v>
      </c>
      <c r="BN29" s="5">
        <v>439.23728136250202</v>
      </c>
      <c r="BO29" s="5">
        <v>1542.6543122319799</v>
      </c>
      <c r="BP29" s="5">
        <v>1339.0844288461001</v>
      </c>
      <c r="BQ29" s="5">
        <v>761.98815986660395</v>
      </c>
      <c r="BR29" s="5">
        <v>257.63322966426398</v>
      </c>
      <c r="BS29" s="6">
        <v>1050.5426613995901</v>
      </c>
      <c r="BT29" s="6">
        <v>796.01037570448602</v>
      </c>
      <c r="BU29" s="6">
        <v>508.854338430192</v>
      </c>
      <c r="BV29" s="6">
        <v>518.35699903529996</v>
      </c>
      <c r="BW29" s="6">
        <v>18.363758087184902</v>
      </c>
      <c r="BX29" s="6">
        <v>219.86202181081001</v>
      </c>
      <c r="BY29" s="6">
        <v>194.563872605066</v>
      </c>
      <c r="BZ29" s="6">
        <v>416.51583968033901</v>
      </c>
      <c r="CA29" s="7">
        <f t="shared" si="3"/>
        <v>614.49455529184934</v>
      </c>
      <c r="CB29" s="7">
        <f t="shared" si="4"/>
        <v>211.3083276239864</v>
      </c>
      <c r="CC29" s="7">
        <f t="shared" si="5"/>
        <v>776.63971704347557</v>
      </c>
      <c r="CD29" s="7">
        <f t="shared" si="6"/>
        <v>158.50639577675426</v>
      </c>
      <c r="CE29" s="7">
        <f t="shared" si="7"/>
        <v>465.38373334412097</v>
      </c>
      <c r="CF29" s="7">
        <f t="shared" si="8"/>
        <v>118.94326718026311</v>
      </c>
    </row>
    <row r="30" spans="1:84">
      <c r="A30" t="s">
        <v>43</v>
      </c>
      <c r="B30" t="str">
        <f>LEFT(A30,6)</f>
        <v>Q9D309</v>
      </c>
      <c r="C30">
        <v>2</v>
      </c>
      <c r="D30">
        <v>2</v>
      </c>
      <c r="E30">
        <v>93.05</v>
      </c>
      <c r="F30">
        <v>0.31312298553618001</v>
      </c>
      <c r="G30">
        <v>0.17115244446712599</v>
      </c>
      <c r="H30">
        <v>2.4942746359252799</v>
      </c>
      <c r="I30">
        <v>0.238066436732773</v>
      </c>
      <c r="J30" t="s">
        <v>2</v>
      </c>
      <c r="K30" t="s">
        <v>1</v>
      </c>
      <c r="L30">
        <v>26421</v>
      </c>
      <c r="M30" t="s">
        <v>44</v>
      </c>
      <c r="N30" t="s">
        <v>117</v>
      </c>
      <c r="O30" t="str">
        <f>N30</f>
        <v>FAM3B</v>
      </c>
      <c r="P30" t="s">
        <v>43</v>
      </c>
      <c r="Q30" s="9" t="s">
        <v>135</v>
      </c>
      <c r="S30" t="str">
        <f t="shared" si="0"/>
        <v>FAM3B</v>
      </c>
      <c r="T30" s="10">
        <v>87.957759493832199</v>
      </c>
      <c r="U30" s="10">
        <v>20.724035261076999</v>
      </c>
      <c r="V30" s="10">
        <v>386.603931247871</v>
      </c>
      <c r="W30" s="10">
        <v>54.6676547873789</v>
      </c>
      <c r="X30" s="10">
        <v>457.29164497847501</v>
      </c>
      <c r="Y30" s="10">
        <v>621.72028493924802</v>
      </c>
      <c r="Z30" s="10">
        <v>502.42532128447198</v>
      </c>
      <c r="AA30" s="10">
        <v>90.790733671373999</v>
      </c>
      <c r="AB30" s="11">
        <v>241.639599052438</v>
      </c>
      <c r="AC30" s="11">
        <v>266.63285639873902</v>
      </c>
      <c r="AD30" s="11">
        <v>333.08254311685698</v>
      </c>
      <c r="AE30" s="11">
        <v>92.568206522042701</v>
      </c>
      <c r="AF30" s="11">
        <v>119.01663416457301</v>
      </c>
      <c r="AG30" s="11">
        <v>420.64211388228398</v>
      </c>
      <c r="AH30" s="11">
        <v>47.620406067442303</v>
      </c>
      <c r="AI30" s="11">
        <v>271.85611881037198</v>
      </c>
      <c r="AJ30">
        <v>212.51157991949901</v>
      </c>
      <c r="AK30">
        <v>185.92655374719499</v>
      </c>
      <c r="AL30">
        <v>799.92634222336198</v>
      </c>
      <c r="AM30">
        <v>352.32529112091203</v>
      </c>
      <c r="AN30">
        <v>125.4053350582</v>
      </c>
      <c r="AO30">
        <v>2329.0623824342802</v>
      </c>
      <c r="AP30">
        <v>246.083369702466</v>
      </c>
      <c r="AQ30">
        <v>221.139428237055</v>
      </c>
      <c r="AR30" s="12" t="str">
        <f t="shared" si="1"/>
        <v>FAM3B</v>
      </c>
      <c r="AS30" s="13">
        <f>TTEST(T30:AA30,AB30:AI30,2,1)</f>
        <v>0.57251167231264732</v>
      </c>
      <c r="AT30" s="2">
        <f>AVERAGE(T30:AA30)</f>
        <v>277.77267070796597</v>
      </c>
      <c r="AU30" s="2">
        <f>STDEV(T30:AA30)/SQRT(8)</f>
        <v>84.48181065339908</v>
      </c>
      <c r="AV30" s="2">
        <f>AVERAGE(AB30:AI30)</f>
        <v>224.13230975184351</v>
      </c>
      <c r="AW30" s="2">
        <f>STDEV(AB30:AI30)/SQRT(8)</f>
        <v>45.196296213570804</v>
      </c>
      <c r="AX30" s="2">
        <f>AVERAGE(AJ30:AQ30)</f>
        <v>559.04753530537118</v>
      </c>
      <c r="AY30" s="2">
        <f>STDEV(AJ30:AQ30)/SQRT(8)</f>
        <v>263.668816069618</v>
      </c>
      <c r="AZ30" s="2" t="str">
        <f>N30</f>
        <v>FAM3B</v>
      </c>
      <c r="BA30" t="str">
        <f>B30</f>
        <v>Q9D309</v>
      </c>
      <c r="BB30" t="str">
        <f t="shared" si="2"/>
        <v>FAM3B</v>
      </c>
      <c r="BC30" s="4">
        <v>100.515160243925</v>
      </c>
      <c r="BD30" s="4">
        <v>24.062440482883002</v>
      </c>
      <c r="BE30" s="4">
        <v>365.02274213409902</v>
      </c>
      <c r="BF30" s="4">
        <v>52.3567538959487</v>
      </c>
      <c r="BG30" s="4">
        <v>427.11215952055699</v>
      </c>
      <c r="BH30" s="4">
        <v>620.05809520070704</v>
      </c>
      <c r="BI30" s="4">
        <v>483.60634113678702</v>
      </c>
      <c r="BJ30" s="4">
        <v>77.767507393644294</v>
      </c>
      <c r="BK30" s="5">
        <v>223.220049838633</v>
      </c>
      <c r="BL30" s="5">
        <v>265.30639475409203</v>
      </c>
      <c r="BM30" s="5">
        <v>345.44538632316602</v>
      </c>
      <c r="BN30" s="5">
        <v>101.22077329309499</v>
      </c>
      <c r="BO30" s="5">
        <v>141.44602501605499</v>
      </c>
      <c r="BP30" s="5">
        <v>422.07962687756998</v>
      </c>
      <c r="BQ30" s="5">
        <v>44.393737846921098</v>
      </c>
      <c r="BR30" s="5">
        <v>254.84035120583701</v>
      </c>
      <c r="BS30" s="6">
        <v>244.275407941986</v>
      </c>
      <c r="BT30" s="6">
        <v>218.70094668528199</v>
      </c>
      <c r="BU30" s="6">
        <v>799.92634222336198</v>
      </c>
      <c r="BV30" s="6">
        <v>355.25116201029402</v>
      </c>
      <c r="BW30" s="6">
        <v>103.482134487382</v>
      </c>
      <c r="BX30" s="6">
        <v>2161.7820995513198</v>
      </c>
      <c r="BY30" s="6">
        <v>245.22147058480101</v>
      </c>
      <c r="BZ30" s="6">
        <v>201.57682114359</v>
      </c>
      <c r="CA30" s="7">
        <f t="shared" si="3"/>
        <v>268.81265000106885</v>
      </c>
      <c r="CB30" s="7">
        <f t="shared" si="4"/>
        <v>81.875659283917983</v>
      </c>
      <c r="CC30" s="7">
        <f t="shared" si="5"/>
        <v>224.74404314442114</v>
      </c>
      <c r="CD30" s="7">
        <f t="shared" si="6"/>
        <v>44.47839607504185</v>
      </c>
      <c r="CE30" s="7">
        <f t="shared" si="7"/>
        <v>541.27704807850205</v>
      </c>
      <c r="CF30" s="7">
        <f t="shared" si="8"/>
        <v>243.2854202828315</v>
      </c>
    </row>
    <row r="31" spans="1:84">
      <c r="BC31" s="4">
        <f>SUM(BC8:BC30)</f>
        <v>2154333.0972142355</v>
      </c>
      <c r="BD31" s="4">
        <f>SUM(BD8:BD30)</f>
        <v>3226000.3775597056</v>
      </c>
      <c r="BE31" s="4">
        <f>SUM(BE8:BE30)</f>
        <v>3427349.3026384846</v>
      </c>
      <c r="BF31" s="4">
        <f>SUM(BF8:BF30)</f>
        <v>3118362.2542330334</v>
      </c>
      <c r="BG31" s="4">
        <f>SUM(BG8:BG30)</f>
        <v>2596124.0789352111</v>
      </c>
      <c r="BH31" s="4">
        <f>SUM(BH8:BH30)</f>
        <v>2842531.7126506735</v>
      </c>
      <c r="BI31" s="4">
        <f>SUM(BI8:BI30)</f>
        <v>3185333.1224184069</v>
      </c>
      <c r="BJ31" s="4">
        <f>SUM(BJ8:BJ30)</f>
        <v>2877933.2404245725</v>
      </c>
      <c r="BK31" s="4">
        <f>SUM(BK8:BK30)</f>
        <v>2129399.6031227466</v>
      </c>
      <c r="BL31" s="4">
        <f>SUM(BL8:BL30)</f>
        <v>3068036.7176478384</v>
      </c>
      <c r="BM31" s="4">
        <f>SUM(BM8:BM30)</f>
        <v>3160290.5783608346</v>
      </c>
      <c r="BN31" s="4">
        <f>SUM(BN8:BN30)</f>
        <v>3051794.2162903091</v>
      </c>
      <c r="BO31" s="4">
        <f>SUM(BO8:BO30)</f>
        <v>2813362.3210427724</v>
      </c>
      <c r="BP31" s="4">
        <f>SUM(BP8:BP30)</f>
        <v>2833902.718556053</v>
      </c>
      <c r="BQ31" s="4">
        <f>SUM(BQ8:BQ30)</f>
        <v>2530544.4600258865</v>
      </c>
      <c r="BR31" s="4">
        <f>SUM(BR8:BR30)</f>
        <v>2558476.2121218992</v>
      </c>
      <c r="BS31" s="4">
        <f>SUM(BS8:BS30)</f>
        <v>3557041.4905830724</v>
      </c>
      <c r="BT31" s="4">
        <f>SUM(BT8:BT30)</f>
        <v>3865849.3692201041</v>
      </c>
      <c r="BU31" s="4">
        <f>SUM(BU8:BU30)</f>
        <v>2840410.8421182926</v>
      </c>
      <c r="BV31" s="4">
        <f>SUM(BV8:BV30)</f>
        <v>3251810.1045756969</v>
      </c>
      <c r="BW31" s="4">
        <f>SUM(BW8:BW30)</f>
        <v>3105367.8634849535</v>
      </c>
      <c r="BX31" s="4">
        <f>SUM(BX8:BX30)</f>
        <v>4354191.7748803552</v>
      </c>
      <c r="BY31" s="4">
        <f>SUM(BY8:BY30)</f>
        <v>2537793.8035709159</v>
      </c>
      <c r="BZ31" s="4">
        <f>SUM(BZ8:BZ30)</f>
        <v>3432348.812131031</v>
      </c>
    </row>
  </sheetData>
  <autoFilter ref="A1:BZ30" xr:uid="{47BC43F5-C7FC-8849-9540-B3B81842531C}">
    <sortState xmlns:xlrd2="http://schemas.microsoft.com/office/spreadsheetml/2017/richdata2" ref="A2:BZ31">
      <sortCondition descending="1" ref="AT1:AT31"/>
    </sortState>
  </autoFilter>
  <conditionalFormatting sqref="BC31:BZ3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{15EEAE4E-2506-054D-AB9E-06780F0E61EA}</x14:id>
        </ext>
      </extLst>
    </cfRule>
  </conditionalFormatting>
  <conditionalFormatting sqref="BC1:BZ104857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{ABC49C5E-4163-8C49-8DEB-64A9B31026E7}</x14:id>
        </ext>
      </extLst>
    </cfRule>
  </conditionalFormatting>
  <conditionalFormatting sqref="Q1:Q1048576">
    <cfRule type="iconSet" priority="2">
      <iconSet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2:BR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{DE9A45AC-447B-8143-B947-DA3C2A5B0CA3}</x14:id>
        </ext>
      </extLst>
    </cfRule>
  </conditionalFormatting>
  <conditionalFormatting sqref="AS2:AS30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{9FC1B1BA-7468-DE43-BBBF-6FDC6FE2B0E7}</x14:id>
        </ext>
      </extLst>
    </cfRule>
  </conditionalFormatting>
  <conditionalFormatting sqref="R2:R30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{902378C3-CDDF-5D44-86F7-2C447B38A505}</x14:id>
        </ext>
      </extLst>
    </cfRule>
  </conditionalFormatting>
  <conditionalFormatting sqref="T2:AS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{80AC77C4-21CE-E743-AAAA-DA9475A19F86}</x14:id>
        </ext>
      </extLst>
    </cfRule>
  </conditionalFormatting>
  <conditionalFormatting sqref="T13:AS3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{12A09D99-49DA-C24B-966A-50DB73775258}</x14:id>
        </ext>
      </extLst>
    </cfRule>
  </conditionalFormatting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EEAE4E-2506-054D-AB9E-06780F0E61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BC31:BZ31</xm:sqref>
        </x14:conditionalFormatting>
        <x14:conditionalFormatting xmlns:xm="http://schemas.microsoft.com/office/excel/2006/main">
          <x14:cfRule type="dataBar" id="{ABC49C5E-4163-8C49-8DEB-64A9B31026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BC1:BZ1048576</xm:sqref>
        </x14:conditionalFormatting>
        <x14:conditionalFormatting xmlns:xm="http://schemas.microsoft.com/office/excel/2006/main">
          <x14:cfRule type="dataBar" id="{DE9A45AC-447B-8143-B947-DA3C2A5B0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BC2:BR30</xm:sqref>
        </x14:conditionalFormatting>
        <x14:conditionalFormatting xmlns:xm="http://schemas.microsoft.com/office/excel/2006/main">
          <x14:cfRule type="dataBar" id="{9FC1B1BA-7468-DE43-BBBF-6FDC6FE2B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AS2:AS30</xm:sqref>
        </x14:conditionalFormatting>
        <x14:conditionalFormatting xmlns:xm="http://schemas.microsoft.com/office/excel/2006/main">
          <x14:cfRule type="dataBar" id="{902378C3-CDDF-5D44-86F7-2C447B38A5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R2:R30</xm:sqref>
        </x14:conditionalFormatting>
        <x14:conditionalFormatting xmlns:xm="http://schemas.microsoft.com/office/excel/2006/main">
          <x14:cfRule type="dataBar" id="{80AC77C4-21CE-E743-AAAA-DA9475A19F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T2:AS30</xm:sqref>
        </x14:conditionalFormatting>
        <x14:conditionalFormatting xmlns:xm="http://schemas.microsoft.com/office/excel/2006/main">
          <x14:cfRule type="dataBar" id="{12A09D99-49DA-C24B-966A-50DB737752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T13:AS30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140520_HelenSV_CatAnalysis_AllG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Matos Ferraz Franco, Catarina</dc:creator>
  <cp:lastModifiedBy>Rob Beynon</cp:lastModifiedBy>
  <dcterms:created xsi:type="dcterms:W3CDTF">2020-05-14T15:54:29Z</dcterms:created>
  <dcterms:modified xsi:type="dcterms:W3CDTF">2020-06-11T16:14:50Z</dcterms:modified>
</cp:coreProperties>
</file>