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IENCE\CHAPTERS\Photosynthesis\Manuscript\For resubmission to Proc B May 2019\"/>
    </mc:Choice>
  </mc:AlternateContent>
  <xr:revisionPtr revIDLastSave="0" documentId="8_{12925546-2347-404A-9FE5-F089CE2A8CCE}" xr6:coauthVersionLast="41" xr6:coauthVersionMax="41" xr10:uidLastSave="{00000000-0000-0000-0000-000000000000}"/>
  <bookViews>
    <workbookView xWindow="-120" yWindow="-120" windowWidth="29040" windowHeight="15840" tabRatio="884" xr2:uid="{00000000-000D-0000-FFFF-FFFF00000000}"/>
  </bookViews>
  <sheets>
    <sheet name="DAT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" i="8" l="1"/>
  <c r="Z4" i="8"/>
  <c r="Z5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2" i="8"/>
  <c r="H2" i="8" l="1"/>
  <c r="G7" i="8" l="1"/>
  <c r="G8" i="8"/>
  <c r="G9" i="8"/>
  <c r="G10" i="8"/>
  <c r="G11" i="8"/>
  <c r="G15" i="8" l="1"/>
  <c r="G16" i="8"/>
  <c r="G17" i="8"/>
  <c r="G18" i="8"/>
  <c r="G19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14" i="8"/>
  <c r="H14" i="8" l="1"/>
  <c r="H15" i="8"/>
  <c r="H16" i="8"/>
  <c r="H17" i="8"/>
  <c r="H18" i="8"/>
  <c r="H19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3" i="8"/>
  <c r="H4" i="8"/>
  <c r="H5" i="8"/>
  <c r="H6" i="8"/>
  <c r="H7" i="8"/>
  <c r="H8" i="8"/>
  <c r="H9" i="8"/>
  <c r="H10" i="8"/>
  <c r="H11" i="8"/>
  <c r="H12" i="8"/>
  <c r="G3" i="8" l="1"/>
  <c r="G4" i="8"/>
  <c r="G5" i="8"/>
  <c r="G6" i="8"/>
  <c r="G12" i="8"/>
  <c r="G2" i="8"/>
  <c r="S47" i="8" l="1"/>
  <c r="Q47" i="8"/>
  <c r="R47" i="8"/>
  <c r="N47" i="8"/>
  <c r="M47" i="8"/>
  <c r="U46" i="8"/>
  <c r="V46" i="8" s="1"/>
  <c r="S46" i="8"/>
  <c r="Q46" i="8"/>
  <c r="R46" i="8"/>
  <c r="N46" i="8"/>
  <c r="M46" i="8"/>
  <c r="S45" i="8"/>
  <c r="Q45" i="8"/>
  <c r="R45" i="8"/>
  <c r="N45" i="8"/>
  <c r="M45" i="8"/>
  <c r="U44" i="8"/>
  <c r="V44" i="8" s="1"/>
  <c r="S44" i="8"/>
  <c r="Q44" i="8"/>
  <c r="R44" i="8"/>
  <c r="N44" i="8"/>
  <c r="M44" i="8"/>
  <c r="U43" i="8"/>
  <c r="V43" i="8" s="1"/>
  <c r="S43" i="8"/>
  <c r="Q43" i="8"/>
  <c r="R43" i="8"/>
  <c r="N43" i="8"/>
  <c r="M43" i="8"/>
  <c r="U42" i="8"/>
  <c r="V42" i="8" s="1"/>
  <c r="S42" i="8"/>
  <c r="Q42" i="8"/>
  <c r="R42" i="8"/>
  <c r="N42" i="8"/>
  <c r="M42" i="8"/>
  <c r="U41" i="8"/>
  <c r="V41" i="8" s="1"/>
  <c r="S41" i="8"/>
  <c r="Q41" i="8"/>
  <c r="R41" i="8"/>
  <c r="N41" i="8"/>
  <c r="M41" i="8"/>
  <c r="S40" i="8"/>
  <c r="Q40" i="8"/>
  <c r="R40" i="8"/>
  <c r="N40" i="8"/>
  <c r="M40" i="8"/>
  <c r="U39" i="8"/>
  <c r="V39" i="8" s="1"/>
  <c r="S39" i="8"/>
  <c r="Q39" i="8"/>
  <c r="R39" i="8"/>
  <c r="N39" i="8"/>
  <c r="M39" i="8"/>
  <c r="U38" i="8"/>
  <c r="V38" i="8" s="1"/>
  <c r="S38" i="8"/>
  <c r="Q38" i="8"/>
  <c r="R38" i="8"/>
  <c r="N38" i="8"/>
  <c r="M38" i="8"/>
  <c r="U37" i="8"/>
  <c r="V37" i="8" s="1"/>
  <c r="S37" i="8"/>
  <c r="Q37" i="8"/>
  <c r="R37" i="8"/>
  <c r="N37" i="8"/>
  <c r="M37" i="8"/>
  <c r="U36" i="8"/>
  <c r="V36" i="8" s="1"/>
  <c r="S36" i="8"/>
  <c r="Q36" i="8"/>
  <c r="R36" i="8"/>
  <c r="N36" i="8"/>
  <c r="M36" i="8"/>
  <c r="S35" i="8"/>
  <c r="Q35" i="8"/>
  <c r="R35" i="8"/>
  <c r="N35" i="8"/>
  <c r="M35" i="8"/>
  <c r="U34" i="8"/>
  <c r="V34" i="8" s="1"/>
  <c r="S34" i="8"/>
  <c r="Q34" i="8"/>
  <c r="R34" i="8"/>
  <c r="N34" i="8"/>
  <c r="M34" i="8"/>
  <c r="S33" i="8"/>
  <c r="Q33" i="8"/>
  <c r="R33" i="8"/>
  <c r="N33" i="8"/>
  <c r="M33" i="8"/>
  <c r="U32" i="8"/>
  <c r="V32" i="8" s="1"/>
  <c r="S32" i="8"/>
  <c r="Q32" i="8"/>
  <c r="R32" i="8"/>
  <c r="N32" i="8"/>
  <c r="M32" i="8"/>
  <c r="S31" i="8"/>
  <c r="Q31" i="8"/>
  <c r="R31" i="8"/>
  <c r="N31" i="8"/>
  <c r="M31" i="8"/>
  <c r="S30" i="8"/>
  <c r="Q30" i="8"/>
  <c r="R30" i="8"/>
  <c r="N30" i="8"/>
  <c r="M30" i="8"/>
  <c r="S29" i="8"/>
  <c r="Q29" i="8"/>
  <c r="R29" i="8"/>
  <c r="N29" i="8"/>
  <c r="M29" i="8"/>
  <c r="S28" i="8"/>
  <c r="Q28" i="8"/>
  <c r="R28" i="8"/>
  <c r="N28" i="8"/>
  <c r="M28" i="8"/>
  <c r="S27" i="8"/>
  <c r="Q27" i="8"/>
  <c r="R27" i="8"/>
  <c r="N27" i="8"/>
  <c r="M27" i="8"/>
  <c r="S26" i="8"/>
  <c r="Q26" i="8"/>
  <c r="R26" i="8"/>
  <c r="N26" i="8"/>
  <c r="M26" i="8"/>
  <c r="U25" i="8"/>
  <c r="V25" i="8" s="1"/>
  <c r="S25" i="8"/>
  <c r="Q25" i="8"/>
  <c r="R25" i="8"/>
  <c r="N25" i="8"/>
  <c r="M25" i="8"/>
  <c r="U24" i="8"/>
  <c r="V24" i="8" s="1"/>
  <c r="S24" i="8"/>
  <c r="Q24" i="8"/>
  <c r="R24" i="8"/>
  <c r="N24" i="8"/>
  <c r="M24" i="8"/>
  <c r="U23" i="8"/>
  <c r="V23" i="8" s="1"/>
  <c r="S23" i="8"/>
  <c r="Q23" i="8"/>
  <c r="R23" i="8"/>
  <c r="N23" i="8"/>
  <c r="M23" i="8"/>
  <c r="U22" i="8"/>
  <c r="V22" i="8" s="1"/>
  <c r="S22" i="8"/>
  <c r="Q22" i="8"/>
  <c r="R22" i="8"/>
  <c r="N22" i="8"/>
  <c r="M22" i="8"/>
  <c r="U21" i="8"/>
  <c r="V21" i="8" s="1"/>
  <c r="S21" i="8"/>
  <c r="Q21" i="8"/>
  <c r="R21" i="8"/>
  <c r="N21" i="8"/>
  <c r="M21" i="8"/>
  <c r="U20" i="8"/>
  <c r="V20" i="8" s="1"/>
  <c r="S20" i="8"/>
  <c r="Q20" i="8"/>
  <c r="R20" i="8"/>
  <c r="N20" i="8"/>
  <c r="M20" i="8"/>
  <c r="U19" i="8"/>
  <c r="V19" i="8" s="1"/>
  <c r="S19" i="8"/>
  <c r="Q19" i="8"/>
  <c r="R19" i="8"/>
  <c r="N19" i="8"/>
  <c r="M19" i="8"/>
  <c r="U18" i="8"/>
  <c r="V18" i="8" s="1"/>
  <c r="S18" i="8"/>
  <c r="Q18" i="8"/>
  <c r="R18" i="8"/>
  <c r="N18" i="8"/>
  <c r="M18" i="8"/>
  <c r="S17" i="8"/>
  <c r="Q17" i="8"/>
  <c r="R17" i="8"/>
  <c r="N17" i="8"/>
  <c r="M17" i="8"/>
  <c r="U16" i="8"/>
  <c r="V16" i="8" s="1"/>
  <c r="S16" i="8"/>
  <c r="Q16" i="8"/>
  <c r="R16" i="8"/>
  <c r="N16" i="8"/>
  <c r="M16" i="8"/>
  <c r="U15" i="8"/>
  <c r="V15" i="8" s="1"/>
  <c r="S15" i="8"/>
  <c r="Q15" i="8"/>
  <c r="R15" i="8"/>
  <c r="N15" i="8"/>
  <c r="M15" i="8"/>
  <c r="U14" i="8"/>
  <c r="V14" i="8" s="1"/>
  <c r="S14" i="8"/>
  <c r="Q14" i="8"/>
  <c r="R14" i="8"/>
  <c r="N14" i="8"/>
  <c r="M14" i="8"/>
  <c r="U13" i="8"/>
  <c r="V13" i="8" s="1"/>
  <c r="S13" i="8"/>
  <c r="Q13" i="8"/>
  <c r="R13" i="8"/>
  <c r="N13" i="8"/>
  <c r="M13" i="8"/>
  <c r="U12" i="8"/>
  <c r="V12" i="8" s="1"/>
  <c r="S12" i="8"/>
  <c r="Q12" i="8"/>
  <c r="R12" i="8"/>
  <c r="N12" i="8"/>
  <c r="M12" i="8"/>
  <c r="U11" i="8"/>
  <c r="V11" i="8" s="1"/>
  <c r="S11" i="8"/>
  <c r="Q11" i="8"/>
  <c r="R11" i="8"/>
  <c r="N11" i="8"/>
  <c r="M11" i="8"/>
  <c r="U10" i="8"/>
  <c r="V10" i="8" s="1"/>
  <c r="S9" i="8"/>
  <c r="Q9" i="8"/>
  <c r="R9" i="8"/>
  <c r="N9" i="8"/>
  <c r="M9" i="8"/>
  <c r="U8" i="8"/>
  <c r="V8" i="8" s="1"/>
  <c r="U7" i="8"/>
  <c r="V7" i="8" s="1"/>
  <c r="S7" i="8"/>
  <c r="Q7" i="8"/>
  <c r="R7" i="8"/>
  <c r="N7" i="8"/>
  <c r="M7" i="8"/>
  <c r="U6" i="8"/>
  <c r="V6" i="8" s="1"/>
  <c r="S6" i="8"/>
  <c r="Q6" i="8"/>
  <c r="R6" i="8"/>
  <c r="N6" i="8"/>
  <c r="M6" i="8"/>
  <c r="U5" i="8"/>
  <c r="V5" i="8" s="1"/>
  <c r="S5" i="8"/>
  <c r="Q5" i="8"/>
  <c r="R5" i="8"/>
  <c r="N5" i="8"/>
  <c r="M5" i="8"/>
  <c r="U4" i="8"/>
  <c r="V4" i="8" s="1"/>
  <c r="S4" i="8"/>
  <c r="Q4" i="8"/>
  <c r="R4" i="8"/>
  <c r="N4" i="8"/>
  <c r="M4" i="8"/>
  <c r="U3" i="8"/>
  <c r="V3" i="8" s="1"/>
  <c r="S3" i="8"/>
  <c r="Q3" i="8"/>
  <c r="R3" i="8"/>
  <c r="N3" i="8"/>
  <c r="M3" i="8"/>
  <c r="U2" i="8"/>
  <c r="V2" i="8" s="1"/>
  <c r="S2" i="8"/>
  <c r="Q2" i="8"/>
  <c r="R2" i="8"/>
  <c r="N2" i="8"/>
  <c r="M2" i="8"/>
  <c r="W7" i="8" l="1"/>
  <c r="W6" i="8"/>
  <c r="W5" i="8"/>
  <c r="W14" i="8"/>
  <c r="W18" i="8"/>
  <c r="W22" i="8"/>
  <c r="W34" i="8"/>
  <c r="W38" i="8"/>
  <c r="W42" i="8"/>
  <c r="W46" i="8"/>
  <c r="W4" i="8"/>
  <c r="W10" i="8"/>
  <c r="W21" i="8"/>
  <c r="W25" i="8"/>
  <c r="W37" i="8"/>
  <c r="W41" i="8"/>
  <c r="W12" i="8"/>
  <c r="W24" i="8"/>
  <c r="W32" i="8"/>
  <c r="W36" i="8"/>
  <c r="W44" i="8"/>
  <c r="W8" i="8"/>
  <c r="W3" i="8"/>
  <c r="W16" i="8"/>
  <c r="W2" i="8"/>
  <c r="W11" i="8"/>
  <c r="W15" i="8"/>
  <c r="W19" i="8"/>
  <c r="W23" i="8"/>
  <c r="W39" i="8"/>
  <c r="W43" i="8"/>
</calcChain>
</file>

<file path=xl/sharedStrings.xml><?xml version="1.0" encoding="utf-8"?>
<sst xmlns="http://schemas.openxmlformats.org/spreadsheetml/2006/main" count="165" uniqueCount="80">
  <si>
    <t>Population</t>
  </si>
  <si>
    <t>A-17+MZ</t>
  </si>
  <si>
    <t>A-18+M</t>
  </si>
  <si>
    <t>A-19+A</t>
  </si>
  <si>
    <t>A-24+A</t>
  </si>
  <si>
    <t>A-37+N</t>
  </si>
  <si>
    <t>A-49b+A</t>
  </si>
  <si>
    <t>A-5+A</t>
  </si>
  <si>
    <t>A-50+MZ</t>
  </si>
  <si>
    <t>L-15+A</t>
  </si>
  <si>
    <t>L-16+A</t>
  </si>
  <si>
    <t>L-4+W</t>
  </si>
  <si>
    <t>L-7+A</t>
  </si>
  <si>
    <t>L-8+A</t>
  </si>
  <si>
    <t>M-18+M</t>
  </si>
  <si>
    <t>M-26+A</t>
  </si>
  <si>
    <t>M-28+A</t>
  </si>
  <si>
    <t>M-29+A</t>
  </si>
  <si>
    <t>M-31+M</t>
  </si>
  <si>
    <t>M-4+L</t>
  </si>
  <si>
    <t>N-14+N</t>
  </si>
  <si>
    <t>N-20+A</t>
  </si>
  <si>
    <t>N-21+A</t>
  </si>
  <si>
    <t>N-24+A</t>
  </si>
  <si>
    <t>N-8+M</t>
  </si>
  <si>
    <t>W-11+A</t>
  </si>
  <si>
    <t>W-14+W</t>
  </si>
  <si>
    <t>W-19+A</t>
  </si>
  <si>
    <t>W-28+W</t>
  </si>
  <si>
    <t>W-31+W</t>
  </si>
  <si>
    <t>W-5+L</t>
  </si>
  <si>
    <t>A-49+A</t>
  </si>
  <si>
    <t>A-50b</t>
  </si>
  <si>
    <t>A-8+A</t>
  </si>
  <si>
    <t>A-9+A</t>
  </si>
  <si>
    <t>L-11+L</t>
  </si>
  <si>
    <t>L-17+A</t>
  </si>
  <si>
    <t>M-1+L</t>
  </si>
  <si>
    <t>M-11+M</t>
  </si>
  <si>
    <t>M-19+M</t>
  </si>
  <si>
    <t>M-27+A</t>
  </si>
  <si>
    <t>N-1+N</t>
  </si>
  <si>
    <t>N-3+M</t>
  </si>
  <si>
    <t>N-9+L</t>
  </si>
  <si>
    <t>W-4+W</t>
  </si>
  <si>
    <t>W-8+W</t>
  </si>
  <si>
    <t>W-9+W</t>
  </si>
  <si>
    <t>Hair count bottom</t>
  </si>
  <si>
    <t>Hair count top</t>
  </si>
  <si>
    <t>Stomata count bottom</t>
  </si>
  <si>
    <t>Stomata count top</t>
  </si>
  <si>
    <t>Stomatal ratio</t>
  </si>
  <si>
    <t>Hair count/mm2 bottom</t>
  </si>
  <si>
    <t>Hair count/mm2 top</t>
  </si>
  <si>
    <t>Stomatal count/mm2 top</t>
  </si>
  <si>
    <t>Stomatal count/mm2 bottom</t>
  </si>
  <si>
    <t>N (%)</t>
  </si>
  <si>
    <t>Country</t>
  </si>
  <si>
    <t>South Africa</t>
  </si>
  <si>
    <t>Australia</t>
  </si>
  <si>
    <t>Arniston</t>
  </si>
  <si>
    <t>Treachery beach</t>
  </si>
  <si>
    <t>Wairo beach</t>
  </si>
  <si>
    <t>Narooma</t>
  </si>
  <si>
    <t>Mallacoota</t>
  </si>
  <si>
    <t>Plant name</t>
  </si>
  <si>
    <t>N area (g.m-2)</t>
  </si>
  <si>
    <t>N mass (g.g-1)</t>
  </si>
  <si>
    <t>Aarea (μmol m-2 s 1)</t>
  </si>
  <si>
    <t>gs (mmol m-2 s-1)</t>
  </si>
  <si>
    <t>Ci (μmol m-2)</t>
  </si>
  <si>
    <t>Intrinsic WUE (μmol CO2 mmol-1 H2O)</t>
  </si>
  <si>
    <t>Vcmax (m-2 s 1)</t>
  </si>
  <si>
    <t>Jmax (m-2 s 1)</t>
  </si>
  <si>
    <t>PNUE (μmol CO2 g-1 N s-1)</t>
  </si>
  <si>
    <t>Amass(nmol.g-1.s-1)</t>
  </si>
  <si>
    <t>Area with petiole (cm2)*</t>
  </si>
  <si>
    <t>Mass (g)*</t>
  </si>
  <si>
    <t>LMA (g.m-2)*</t>
  </si>
  <si>
    <r>
      <t xml:space="preserve">*From Brandenburger </t>
    </r>
    <r>
      <rPr>
        <b/>
        <i/>
        <sz val="11"/>
        <color theme="1"/>
        <rFont val="Calibri"/>
        <family val="2"/>
        <scheme val="minor"/>
      </rPr>
      <t>et al.</t>
    </r>
    <r>
      <rPr>
        <b/>
        <sz val="11"/>
        <color theme="1"/>
        <rFont val="Calibri"/>
        <family val="2"/>
        <scheme val="minor"/>
      </rPr>
      <t>(2019)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</si>
</sst>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4" borderId="0" xfId="0" applyFont="1" applyFill="1"/>
    <xf numFmtId="0" fontId="0" fillId="5" borderId="0" xfId="0" applyFont="1" applyFill="1"/>
    <xf numFmtId="0" fontId="0" fillId="2" borderId="0" xfId="0" applyFont="1" applyFill="1"/>
    <xf numFmtId="0" fontId="0" fillId="3" borderId="0" xfId="0" applyFont="1" applyFill="1"/>
    <xf numFmtId="0" fontId="0" fillId="0" borderId="0" xfId="0" applyFont="1" applyFill="1"/>
    <xf numFmtId="0" fontId="0" fillId="0" borderId="0" xfId="0" applyFont="1"/>
    <xf numFmtId="0" fontId="0" fillId="6" borderId="0" xfId="0" applyFont="1" applyFill="1"/>
    <xf numFmtId="0" fontId="0" fillId="7" borderId="0" xfId="0" applyFont="1" applyFill="1"/>
    <xf numFmtId="0" fontId="0" fillId="7" borderId="1" xfId="0" applyFont="1" applyFill="1" applyBorder="1"/>
    <xf numFmtId="2" fontId="0" fillId="6" borderId="1" xfId="0" applyNumberFormat="1" applyFont="1" applyFill="1" applyBorder="1"/>
    <xf numFmtId="2" fontId="0" fillId="2" borderId="1" xfId="0" applyNumberFormat="1" applyFont="1" applyFill="1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2" borderId="1" xfId="0" applyFont="1" applyFill="1" applyBorder="1"/>
    <xf numFmtId="0" fontId="0" fillId="5" borderId="1" xfId="0" applyFont="1" applyFill="1" applyBorder="1"/>
    <xf numFmtId="164" fontId="0" fillId="5" borderId="1" xfId="0" applyNumberFormat="1" applyFont="1" applyFill="1" applyBorder="1"/>
    <xf numFmtId="2" fontId="0" fillId="5" borderId="1" xfId="0" applyNumberFormat="1" applyFont="1" applyFill="1" applyBorder="1"/>
    <xf numFmtId="0" fontId="0" fillId="4" borderId="1" xfId="0" applyFont="1" applyFill="1" applyBorder="1"/>
    <xf numFmtId="2" fontId="0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B1" sqref="AB1"/>
    </sheetView>
  </sheetViews>
  <sheetFormatPr defaultRowHeight="15" x14ac:dyDescent="0.25"/>
  <cols>
    <col min="1" max="1" width="11" style="8" bestFit="1" customWidth="1"/>
    <col min="2" max="2" width="11.7109375" style="8" customWidth="1"/>
    <col min="3" max="3" width="15.5703125" style="8" bestFit="1" customWidth="1"/>
    <col min="4" max="4" width="11.85546875" style="7" bestFit="1" customWidth="1"/>
    <col min="5" max="5" width="9.140625" style="7" customWidth="1"/>
    <col min="6" max="6" width="13.140625" style="7" bestFit="1" customWidth="1"/>
    <col min="7" max="7" width="14.42578125" style="7" bestFit="1" customWidth="1"/>
    <col min="8" max="8" width="12.7109375" style="7" bestFit="1" customWidth="1"/>
    <col min="9" max="9" width="8.5703125" style="3" bestFit="1" customWidth="1"/>
    <col min="10" max="10" width="9" style="3" bestFit="1" customWidth="1"/>
    <col min="11" max="11" width="7.5703125" style="4" bestFit="1" customWidth="1"/>
    <col min="12" max="12" width="6" style="4" bestFit="1" customWidth="1"/>
    <col min="13" max="13" width="7.5703125" style="4" bestFit="1" customWidth="1"/>
    <col min="14" max="14" width="6.85546875" style="4" bestFit="1" customWidth="1"/>
    <col min="15" max="16" width="8.28515625" style="3" bestFit="1" customWidth="1"/>
    <col min="17" max="18" width="11.28515625" style="3" bestFit="1" customWidth="1"/>
    <col min="19" max="19" width="8.85546875" style="3" bestFit="1" customWidth="1"/>
    <col min="20" max="20" width="6" style="2" bestFit="1" customWidth="1"/>
    <col min="21" max="21" width="7.28515625" style="2" bestFit="1" customWidth="1"/>
    <col min="22" max="22" width="13.7109375" style="2" customWidth="1"/>
    <col min="23" max="23" width="13.42578125" style="2" bestFit="1" customWidth="1"/>
    <col min="24" max="25" width="9.140625" style="1" customWidth="1"/>
    <col min="26" max="26" width="11.5703125" style="1" customWidth="1"/>
    <col min="27" max="27" width="14" customWidth="1"/>
    <col min="28" max="16384" width="9.140625" style="6"/>
  </cols>
  <sheetData>
    <row r="1" spans="1:27" s="27" customFormat="1" ht="60" x14ac:dyDescent="0.25">
      <c r="A1" s="21" t="s">
        <v>65</v>
      </c>
      <c r="B1" s="21" t="s">
        <v>57</v>
      </c>
      <c r="C1" s="21" t="s">
        <v>0</v>
      </c>
      <c r="D1" s="22" t="s">
        <v>68</v>
      </c>
      <c r="E1" s="22" t="s">
        <v>69</v>
      </c>
      <c r="F1" s="22" t="s">
        <v>70</v>
      </c>
      <c r="G1" s="23" t="s">
        <v>75</v>
      </c>
      <c r="H1" s="22" t="s">
        <v>71</v>
      </c>
      <c r="I1" s="24" t="s">
        <v>72</v>
      </c>
      <c r="J1" s="24" t="s">
        <v>73</v>
      </c>
      <c r="K1" s="25" t="s">
        <v>47</v>
      </c>
      <c r="L1" s="25" t="s">
        <v>48</v>
      </c>
      <c r="M1" s="25" t="s">
        <v>52</v>
      </c>
      <c r="N1" s="25" t="s">
        <v>53</v>
      </c>
      <c r="O1" s="24" t="s">
        <v>49</v>
      </c>
      <c r="P1" s="24" t="s">
        <v>50</v>
      </c>
      <c r="Q1" s="24" t="s">
        <v>55</v>
      </c>
      <c r="R1" s="24" t="s">
        <v>54</v>
      </c>
      <c r="S1" s="24" t="s">
        <v>51</v>
      </c>
      <c r="T1" s="26" t="s">
        <v>56</v>
      </c>
      <c r="U1" s="26" t="s">
        <v>67</v>
      </c>
      <c r="V1" s="26" t="s">
        <v>66</v>
      </c>
      <c r="W1" s="26" t="s">
        <v>74</v>
      </c>
      <c r="X1" s="20" t="s">
        <v>76</v>
      </c>
      <c r="Y1" s="20" t="s">
        <v>77</v>
      </c>
      <c r="Z1" s="20" t="s">
        <v>78</v>
      </c>
      <c r="AA1" s="27" t="s">
        <v>79</v>
      </c>
    </row>
    <row r="2" spans="1:27" x14ac:dyDescent="0.25">
      <c r="A2" s="9" t="s">
        <v>1</v>
      </c>
      <c r="B2" s="9" t="s">
        <v>58</v>
      </c>
      <c r="C2" s="9" t="s">
        <v>60</v>
      </c>
      <c r="D2" s="10">
        <v>30.122605020000002</v>
      </c>
      <c r="E2" s="10">
        <v>0.97192347700000004</v>
      </c>
      <c r="F2" s="10">
        <v>322.39913380000002</v>
      </c>
      <c r="G2" s="10">
        <f t="shared" ref="G2:G12" si="0">D2*19.04</f>
        <v>573.53439958080003</v>
      </c>
      <c r="H2" s="10">
        <f t="shared" ref="H2:H12" si="1">D2/E2</f>
        <v>30.992774362214526</v>
      </c>
      <c r="I2" s="11">
        <v>123.711347533094</v>
      </c>
      <c r="J2" s="11">
        <v>192.226504271338</v>
      </c>
      <c r="K2" s="12">
        <v>156</v>
      </c>
      <c r="L2" s="12">
        <v>147</v>
      </c>
      <c r="M2" s="13">
        <f>K2/2.399</f>
        <v>65.027094622759478</v>
      </c>
      <c r="N2" s="13">
        <f>L2/2.399</f>
        <v>61.275531471446435</v>
      </c>
      <c r="O2" s="14">
        <v>73</v>
      </c>
      <c r="P2" s="14">
        <v>67</v>
      </c>
      <c r="Q2" s="11">
        <f t="shared" ref="Q2:Q7" si="2">P2/0.389</f>
        <v>172.23650385604114</v>
      </c>
      <c r="R2" s="11">
        <f t="shared" ref="R2:R7" si="3">O2/0.389</f>
        <v>187.66066838046271</v>
      </c>
      <c r="S2" s="11">
        <f t="shared" ref="S2:S7" si="4">P2/O2</f>
        <v>0.9178082191780822</v>
      </c>
      <c r="T2" s="15">
        <v>1.79</v>
      </c>
      <c r="U2" s="16">
        <f t="shared" ref="U2:U8" si="5">T2/100</f>
        <v>1.7899999999999999E-2</v>
      </c>
      <c r="V2" s="17">
        <f>(U2*Z2)</f>
        <v>0.95776557037882559</v>
      </c>
      <c r="W2" s="17">
        <f t="shared" ref="W2:W8" si="6">D2/V2</f>
        <v>31.450916541179893</v>
      </c>
      <c r="X2" s="18">
        <v>28.033999999999999</v>
      </c>
      <c r="Y2" s="18">
        <v>0.15</v>
      </c>
      <c r="Z2" s="19">
        <f t="shared" ref="Z2:Z47" si="7">Y2/(X2*0.0001)</f>
        <v>53.506456445744448</v>
      </c>
    </row>
    <row r="3" spans="1:27" x14ac:dyDescent="0.25">
      <c r="A3" s="9" t="s">
        <v>2</v>
      </c>
      <c r="B3" s="9" t="s">
        <v>58</v>
      </c>
      <c r="C3" s="9" t="s">
        <v>60</v>
      </c>
      <c r="D3" s="10">
        <v>31.468581700000001</v>
      </c>
      <c r="E3" s="10">
        <v>1.327163772</v>
      </c>
      <c r="F3" s="10">
        <v>330.2398498</v>
      </c>
      <c r="G3" s="10">
        <f t="shared" si="0"/>
        <v>599.161795568</v>
      </c>
      <c r="H3" s="10">
        <f t="shared" si="1"/>
        <v>23.711151829120304</v>
      </c>
      <c r="I3" s="11">
        <v>118.125941644062</v>
      </c>
      <c r="J3" s="11">
        <v>199.37472492525299</v>
      </c>
      <c r="K3" s="12">
        <v>162</v>
      </c>
      <c r="L3" s="12">
        <v>121</v>
      </c>
      <c r="M3" s="13">
        <f t="shared" ref="M3:N47" si="8">K3/2.399</f>
        <v>67.528136723634844</v>
      </c>
      <c r="N3" s="13">
        <f t="shared" si="8"/>
        <v>50.437682367653188</v>
      </c>
      <c r="O3" s="14">
        <v>66</v>
      </c>
      <c r="P3" s="14">
        <v>77</v>
      </c>
      <c r="Q3" s="11">
        <f t="shared" si="2"/>
        <v>197.94344473007712</v>
      </c>
      <c r="R3" s="11">
        <f t="shared" si="3"/>
        <v>169.66580976863753</v>
      </c>
      <c r="S3" s="11">
        <f t="shared" si="4"/>
        <v>1.1666666666666667</v>
      </c>
      <c r="T3" s="15">
        <v>2.6160000000000001</v>
      </c>
      <c r="U3" s="16">
        <f t="shared" si="5"/>
        <v>2.6160000000000003E-2</v>
      </c>
      <c r="V3" s="17">
        <f>(U3*Z3)</f>
        <v>2.3243677159350837</v>
      </c>
      <c r="W3" s="17">
        <f t="shared" si="6"/>
        <v>13.538555661508282</v>
      </c>
      <c r="X3" s="18">
        <v>36.723999999999997</v>
      </c>
      <c r="Y3" s="18">
        <v>0.32629999999999998</v>
      </c>
      <c r="Z3" s="19">
        <f t="shared" si="7"/>
        <v>88.851976908833464</v>
      </c>
    </row>
    <row r="4" spans="1:27" x14ac:dyDescent="0.25">
      <c r="A4" s="9" t="s">
        <v>3</v>
      </c>
      <c r="B4" s="9" t="s">
        <v>58</v>
      </c>
      <c r="C4" s="9" t="s">
        <v>60</v>
      </c>
      <c r="D4" s="10">
        <v>23.583098540000002</v>
      </c>
      <c r="E4" s="10">
        <v>0.646147786</v>
      </c>
      <c r="F4" s="10">
        <v>322.36595249999999</v>
      </c>
      <c r="G4" s="10">
        <f t="shared" si="0"/>
        <v>449.02219620160002</v>
      </c>
      <c r="H4" s="10">
        <f t="shared" si="1"/>
        <v>36.497994810122279</v>
      </c>
      <c r="I4" s="11">
        <v>105.02127061003701</v>
      </c>
      <c r="J4" s="11">
        <v>181.345843485058</v>
      </c>
      <c r="K4" s="12">
        <v>186</v>
      </c>
      <c r="L4" s="12">
        <v>148</v>
      </c>
      <c r="M4" s="13">
        <f t="shared" si="8"/>
        <v>77.532305127136311</v>
      </c>
      <c r="N4" s="13">
        <f t="shared" si="8"/>
        <v>61.692371821592332</v>
      </c>
      <c r="O4" s="14">
        <v>71</v>
      </c>
      <c r="P4" s="14">
        <v>68</v>
      </c>
      <c r="Q4" s="11">
        <f t="shared" si="2"/>
        <v>174.80719794344472</v>
      </c>
      <c r="R4" s="11">
        <f t="shared" si="3"/>
        <v>182.51928020565552</v>
      </c>
      <c r="S4" s="11">
        <f t="shared" si="4"/>
        <v>0.95774647887323938</v>
      </c>
      <c r="T4" s="15">
        <v>2.972</v>
      </c>
      <c r="U4" s="16">
        <f t="shared" si="5"/>
        <v>2.972E-2</v>
      </c>
      <c r="V4" s="17">
        <f>(U4*Z4)</f>
        <v>1.9521719861088143</v>
      </c>
      <c r="W4" s="17">
        <f t="shared" si="6"/>
        <v>12.08044102046933</v>
      </c>
      <c r="X4" s="18">
        <v>30.234999999999999</v>
      </c>
      <c r="Y4" s="18">
        <v>0.1986</v>
      </c>
      <c r="Z4" s="19">
        <f t="shared" si="7"/>
        <v>65.685463866380019</v>
      </c>
    </row>
    <row r="5" spans="1:27" x14ac:dyDescent="0.25">
      <c r="A5" s="9" t="s">
        <v>4</v>
      </c>
      <c r="B5" s="9" t="s">
        <v>58</v>
      </c>
      <c r="C5" s="9" t="s">
        <v>60</v>
      </c>
      <c r="D5" s="10">
        <v>25.80980259</v>
      </c>
      <c r="E5" s="10">
        <v>1.044372319</v>
      </c>
      <c r="F5" s="10">
        <v>337.8233242</v>
      </c>
      <c r="G5" s="10">
        <f t="shared" si="0"/>
        <v>491.41864131360001</v>
      </c>
      <c r="H5" s="10">
        <f t="shared" si="1"/>
        <v>24.713219721021733</v>
      </c>
      <c r="I5" s="11">
        <v>113.65453989746899</v>
      </c>
      <c r="J5" s="11">
        <v>166.613742529414</v>
      </c>
      <c r="K5" s="12">
        <v>162</v>
      </c>
      <c r="L5" s="12">
        <v>114</v>
      </c>
      <c r="M5" s="13">
        <f t="shared" si="8"/>
        <v>67.528136723634844</v>
      </c>
      <c r="N5" s="13">
        <f t="shared" si="8"/>
        <v>47.519799916631932</v>
      </c>
      <c r="O5" s="14">
        <v>62</v>
      </c>
      <c r="P5" s="14">
        <v>45</v>
      </c>
      <c r="Q5" s="11">
        <f t="shared" si="2"/>
        <v>115.68123393316195</v>
      </c>
      <c r="R5" s="11">
        <f t="shared" si="3"/>
        <v>159.38303341902312</v>
      </c>
      <c r="S5" s="11">
        <f t="shared" si="4"/>
        <v>0.72580645161290325</v>
      </c>
      <c r="T5" s="15">
        <v>2.0369999999999999</v>
      </c>
      <c r="U5" s="16">
        <f t="shared" si="5"/>
        <v>2.0369999999999999E-2</v>
      </c>
      <c r="V5" s="17">
        <f>(U5*Z5)</f>
        <v>1.4552541484716157</v>
      </c>
      <c r="W5" s="17">
        <f t="shared" si="6"/>
        <v>17.735598017093309</v>
      </c>
      <c r="X5" s="18">
        <v>17.175000000000001</v>
      </c>
      <c r="Y5" s="18">
        <v>0.1227</v>
      </c>
      <c r="Z5" s="19">
        <f t="shared" si="7"/>
        <v>71.441048034934497</v>
      </c>
    </row>
    <row r="6" spans="1:27" x14ac:dyDescent="0.25">
      <c r="A6" s="9" t="s">
        <v>5</v>
      </c>
      <c r="B6" s="9" t="s">
        <v>58</v>
      </c>
      <c r="C6" s="9" t="s">
        <v>60</v>
      </c>
      <c r="D6" s="10">
        <v>31.731390879999999</v>
      </c>
      <c r="E6" s="10">
        <v>1.5897775350000001</v>
      </c>
      <c r="F6" s="10">
        <v>334.78962339999998</v>
      </c>
      <c r="G6" s="10">
        <f t="shared" si="0"/>
        <v>604.16568235519992</v>
      </c>
      <c r="H6" s="10">
        <f t="shared" si="1"/>
        <v>19.959642265293425</v>
      </c>
      <c r="I6" s="11">
        <v>120.579701448674</v>
      </c>
      <c r="J6" s="11">
        <v>210.018503277062</v>
      </c>
      <c r="K6" s="12">
        <v>88</v>
      </c>
      <c r="L6" s="12">
        <v>102</v>
      </c>
      <c r="M6" s="13">
        <f t="shared" si="8"/>
        <v>36.681950812838686</v>
      </c>
      <c r="N6" s="13">
        <f t="shared" si="8"/>
        <v>42.517715714881199</v>
      </c>
      <c r="O6" s="14">
        <v>48</v>
      </c>
      <c r="P6" s="14">
        <v>54</v>
      </c>
      <c r="Q6" s="11">
        <f t="shared" si="2"/>
        <v>138.81748071979433</v>
      </c>
      <c r="R6" s="11">
        <f t="shared" si="3"/>
        <v>123.39331619537275</v>
      </c>
      <c r="S6" s="11">
        <f t="shared" si="4"/>
        <v>1.125</v>
      </c>
      <c r="T6" s="15">
        <v>2.3039999999999998</v>
      </c>
      <c r="U6" s="16">
        <f t="shared" si="5"/>
        <v>2.3039999999999998E-2</v>
      </c>
      <c r="V6" s="17">
        <f>(U6*Z6)</f>
        <v>1.3667402422611037</v>
      </c>
      <c r="W6" s="17">
        <f t="shared" si="6"/>
        <v>23.216840990577928</v>
      </c>
      <c r="X6" s="18">
        <v>29.72</v>
      </c>
      <c r="Y6" s="18">
        <v>0.17630000000000001</v>
      </c>
      <c r="Z6" s="19">
        <f t="shared" si="7"/>
        <v>59.320323014804856</v>
      </c>
    </row>
    <row r="7" spans="1:27" x14ac:dyDescent="0.25">
      <c r="A7" s="9" t="s">
        <v>31</v>
      </c>
      <c r="B7" s="9" t="s">
        <v>58</v>
      </c>
      <c r="C7" s="9" t="s">
        <v>60</v>
      </c>
      <c r="D7" s="10">
        <v>32.44118383</v>
      </c>
      <c r="E7" s="10">
        <v>1.5000604989999999</v>
      </c>
      <c r="F7" s="10">
        <v>331.08652050000001</v>
      </c>
      <c r="G7" s="10">
        <f t="shared" si="0"/>
        <v>617.68014012319998</v>
      </c>
      <c r="H7" s="10">
        <f t="shared" si="1"/>
        <v>21.626583628878024</v>
      </c>
      <c r="I7" s="11"/>
      <c r="J7" s="11"/>
      <c r="K7" s="12">
        <v>126</v>
      </c>
      <c r="L7" s="12">
        <v>136</v>
      </c>
      <c r="M7" s="13">
        <f t="shared" si="8"/>
        <v>52.521884118382658</v>
      </c>
      <c r="N7" s="13">
        <f t="shared" si="8"/>
        <v>56.690287619841598</v>
      </c>
      <c r="O7" s="14">
        <v>78</v>
      </c>
      <c r="P7" s="14">
        <v>65</v>
      </c>
      <c r="Q7" s="11">
        <f t="shared" si="2"/>
        <v>167.09511568123392</v>
      </c>
      <c r="R7" s="11">
        <f t="shared" si="3"/>
        <v>200.51413881748073</v>
      </c>
      <c r="S7" s="11">
        <f t="shared" si="4"/>
        <v>0.83333333333333337</v>
      </c>
      <c r="T7" s="15">
        <v>3.9209999999999998</v>
      </c>
      <c r="U7" s="16">
        <f t="shared" si="5"/>
        <v>3.9209999999999995E-2</v>
      </c>
      <c r="V7" s="17">
        <f>(U7*Z7)</f>
        <v>1.6892608904000179</v>
      </c>
      <c r="W7" s="17">
        <f t="shared" si="6"/>
        <v>19.204365657407667</v>
      </c>
      <c r="X7" s="18">
        <v>43.823</v>
      </c>
      <c r="Y7" s="18">
        <v>0.1888</v>
      </c>
      <c r="Z7" s="19">
        <f t="shared" si="7"/>
        <v>43.082399653150169</v>
      </c>
    </row>
    <row r="8" spans="1:27" x14ac:dyDescent="0.25">
      <c r="A8" s="9" t="s">
        <v>6</v>
      </c>
      <c r="B8" s="9" t="s">
        <v>58</v>
      </c>
      <c r="C8" s="9" t="s">
        <v>60</v>
      </c>
      <c r="D8" s="10">
        <v>29.449312540000001</v>
      </c>
      <c r="E8" s="10">
        <v>1.0427773789999999</v>
      </c>
      <c r="F8" s="10">
        <v>326.96706060000002</v>
      </c>
      <c r="G8" s="10">
        <f t="shared" si="0"/>
        <v>560.71491076159998</v>
      </c>
      <c r="H8" s="10">
        <f t="shared" si="1"/>
        <v>28.241226874561885</v>
      </c>
      <c r="I8" s="11">
        <v>108.600199428092</v>
      </c>
      <c r="J8" s="11">
        <v>166.128545998736</v>
      </c>
      <c r="K8" s="12"/>
      <c r="L8" s="12"/>
      <c r="M8" s="13"/>
      <c r="N8" s="13"/>
      <c r="O8" s="14"/>
      <c r="P8" s="14"/>
      <c r="Q8" s="11"/>
      <c r="R8" s="11"/>
      <c r="S8" s="11"/>
      <c r="T8" s="15">
        <v>1.9770000000000001</v>
      </c>
      <c r="U8" s="16">
        <f t="shared" si="5"/>
        <v>1.9769999999999999E-2</v>
      </c>
      <c r="V8" s="17">
        <f>(U8*Z8)</f>
        <v>1.8727679231337768</v>
      </c>
      <c r="W8" s="17">
        <f t="shared" si="6"/>
        <v>15.725019729471498</v>
      </c>
      <c r="X8" s="18">
        <v>24.353999999999999</v>
      </c>
      <c r="Y8" s="18">
        <v>0.23069999999999999</v>
      </c>
      <c r="Z8" s="19">
        <f t="shared" si="7"/>
        <v>94.727765459472778</v>
      </c>
    </row>
    <row r="9" spans="1:27" x14ac:dyDescent="0.25">
      <c r="A9" s="9" t="s">
        <v>8</v>
      </c>
      <c r="B9" s="9" t="s">
        <v>58</v>
      </c>
      <c r="C9" s="9" t="s">
        <v>60</v>
      </c>
      <c r="D9" s="10">
        <v>30.353200269999999</v>
      </c>
      <c r="E9" s="10">
        <v>1.1054449909999999</v>
      </c>
      <c r="F9" s="10">
        <v>326.4248217</v>
      </c>
      <c r="G9" s="10">
        <f t="shared" si="0"/>
        <v>577.92493314079991</v>
      </c>
      <c r="H9" s="10">
        <f t="shared" si="1"/>
        <v>27.457902036845901</v>
      </c>
      <c r="I9" s="11">
        <v>114.218081442562</v>
      </c>
      <c r="J9" s="11">
        <v>201.41648801039699</v>
      </c>
      <c r="K9" s="12">
        <v>197</v>
      </c>
      <c r="L9" s="12">
        <v>94</v>
      </c>
      <c r="M9" s="13">
        <f t="shared" si="8"/>
        <v>82.117548978741141</v>
      </c>
      <c r="N9" s="13">
        <f t="shared" si="8"/>
        <v>39.182992913714045</v>
      </c>
      <c r="O9" s="14">
        <v>75</v>
      </c>
      <c r="P9" s="14">
        <v>61</v>
      </c>
      <c r="Q9" s="11">
        <f>P9/0.389</f>
        <v>156.81233933161954</v>
      </c>
      <c r="R9" s="11">
        <f>O9/0.389</f>
        <v>192.80205655526993</v>
      </c>
      <c r="S9" s="11">
        <f>P9/O9</f>
        <v>0.81333333333333335</v>
      </c>
      <c r="T9" s="17"/>
      <c r="U9" s="16"/>
      <c r="V9" s="17"/>
      <c r="W9" s="17"/>
      <c r="X9" s="18">
        <v>28.524000000000001</v>
      </c>
      <c r="Y9" s="18">
        <v>0.13539999999999999</v>
      </c>
      <c r="Z9" s="19">
        <f t="shared" si="7"/>
        <v>47.468798205020327</v>
      </c>
    </row>
    <row r="10" spans="1:27" x14ac:dyDescent="0.25">
      <c r="A10" s="9" t="s">
        <v>32</v>
      </c>
      <c r="B10" s="9" t="s">
        <v>58</v>
      </c>
      <c r="C10" s="9" t="s">
        <v>60</v>
      </c>
      <c r="D10" s="10">
        <v>32.110351389999998</v>
      </c>
      <c r="E10" s="10">
        <v>1.3821376089999999</v>
      </c>
      <c r="F10" s="10">
        <v>329.55460629999999</v>
      </c>
      <c r="G10" s="10">
        <f t="shared" si="0"/>
        <v>611.38109046559998</v>
      </c>
      <c r="H10" s="10">
        <f t="shared" si="1"/>
        <v>23.232383795150746</v>
      </c>
      <c r="I10" s="11"/>
      <c r="J10" s="11"/>
      <c r="K10" s="13"/>
      <c r="L10" s="13"/>
      <c r="M10" s="13"/>
      <c r="N10" s="13"/>
      <c r="O10" s="11"/>
      <c r="P10" s="11"/>
      <c r="Q10" s="11"/>
      <c r="R10" s="11"/>
      <c r="S10" s="11"/>
      <c r="T10" s="15">
        <v>2.4569999999999999</v>
      </c>
      <c r="U10" s="16">
        <f t="shared" ref="U10:U16" si="9">T10/100</f>
        <v>2.4569999999999998E-2</v>
      </c>
      <c r="V10" s="17">
        <f>(U10*Z10)</f>
        <v>1.7906416698879006</v>
      </c>
      <c r="W10" s="17">
        <f>D10/V10</f>
        <v>17.932315510121128</v>
      </c>
      <c r="X10" s="18">
        <v>33.631</v>
      </c>
      <c r="Y10" s="18">
        <v>0.24510000000000001</v>
      </c>
      <c r="Z10" s="19">
        <f t="shared" si="7"/>
        <v>72.879188843626409</v>
      </c>
    </row>
    <row r="11" spans="1:27" x14ac:dyDescent="0.25">
      <c r="A11" s="9" t="s">
        <v>33</v>
      </c>
      <c r="B11" s="9" t="s">
        <v>58</v>
      </c>
      <c r="C11" s="9" t="s">
        <v>60</v>
      </c>
      <c r="D11" s="10">
        <v>26.8835686</v>
      </c>
      <c r="E11" s="10">
        <v>1.160004912</v>
      </c>
      <c r="F11" s="10">
        <v>338.10584569999997</v>
      </c>
      <c r="G11" s="10">
        <f t="shared" si="0"/>
        <v>511.86314614399998</v>
      </c>
      <c r="H11" s="10">
        <f t="shared" si="1"/>
        <v>23.17539203661579</v>
      </c>
      <c r="I11" s="11"/>
      <c r="J11" s="11"/>
      <c r="K11" s="12">
        <v>178</v>
      </c>
      <c r="L11" s="12">
        <v>122</v>
      </c>
      <c r="M11" s="13">
        <f t="shared" si="8"/>
        <v>74.197582325969151</v>
      </c>
      <c r="N11" s="13">
        <f t="shared" si="8"/>
        <v>50.854522717799085</v>
      </c>
      <c r="O11" s="14">
        <v>50</v>
      </c>
      <c r="P11" s="14">
        <v>48</v>
      </c>
      <c r="Q11" s="11">
        <f t="shared" ref="Q11:Q47" si="10">P11/0.389</f>
        <v>123.39331619537275</v>
      </c>
      <c r="R11" s="11">
        <f t="shared" ref="R11:R47" si="11">O11/0.389</f>
        <v>128.53470437017995</v>
      </c>
      <c r="S11" s="11">
        <f t="shared" ref="S11:S47" si="12">P11/O11</f>
        <v>0.96</v>
      </c>
      <c r="T11" s="15">
        <v>2.5110000000000001</v>
      </c>
      <c r="U11" s="16">
        <f t="shared" si="9"/>
        <v>2.511E-2</v>
      </c>
      <c r="V11" s="17">
        <f>(U11*Z11)</f>
        <v>1.9527689104788342</v>
      </c>
      <c r="W11" s="17">
        <f>D11/V11</f>
        <v>13.766897074066966</v>
      </c>
      <c r="X11" s="18">
        <v>44.670999999999999</v>
      </c>
      <c r="Y11" s="18">
        <v>0.34739999999999999</v>
      </c>
      <c r="Z11" s="19">
        <f t="shared" si="7"/>
        <v>77.768574690515095</v>
      </c>
    </row>
    <row r="12" spans="1:27" x14ac:dyDescent="0.25">
      <c r="A12" s="9" t="s">
        <v>34</v>
      </c>
      <c r="B12" s="9" t="s">
        <v>58</v>
      </c>
      <c r="C12" s="9" t="s">
        <v>60</v>
      </c>
      <c r="D12" s="10">
        <v>32.914591399999999</v>
      </c>
      <c r="E12" s="10">
        <v>1.1271488080000001</v>
      </c>
      <c r="F12" s="10">
        <v>319.30437599999999</v>
      </c>
      <c r="G12" s="10">
        <f t="shared" si="0"/>
        <v>626.69382025599998</v>
      </c>
      <c r="H12" s="10">
        <f t="shared" si="1"/>
        <v>29.201637943798453</v>
      </c>
      <c r="I12" s="11"/>
      <c r="J12" s="11"/>
      <c r="K12" s="12">
        <v>133</v>
      </c>
      <c r="L12" s="12">
        <v>100</v>
      </c>
      <c r="M12" s="13">
        <f t="shared" si="8"/>
        <v>55.439766569403915</v>
      </c>
      <c r="N12" s="13">
        <f t="shared" si="8"/>
        <v>41.684035014589412</v>
      </c>
      <c r="O12" s="14">
        <v>55</v>
      </c>
      <c r="P12" s="14">
        <v>54</v>
      </c>
      <c r="Q12" s="11">
        <f t="shared" si="10"/>
        <v>138.81748071979433</v>
      </c>
      <c r="R12" s="11">
        <f t="shared" si="11"/>
        <v>141.38817480719794</v>
      </c>
      <c r="S12" s="11">
        <f t="shared" si="12"/>
        <v>0.98181818181818181</v>
      </c>
      <c r="T12" s="15">
        <v>2.3460000000000001</v>
      </c>
      <c r="U12" s="16">
        <f t="shared" si="9"/>
        <v>2.3460000000000002E-2</v>
      </c>
      <c r="V12" s="17">
        <f>(U12*Z12)</f>
        <v>1.9180519210799585</v>
      </c>
      <c r="W12" s="17">
        <f>D12/V12</f>
        <v>17.160427743513559</v>
      </c>
      <c r="X12" s="18">
        <v>28.89</v>
      </c>
      <c r="Y12" s="18">
        <v>0.23619999999999999</v>
      </c>
      <c r="Z12" s="19">
        <f t="shared" si="7"/>
        <v>81.758393907926617</v>
      </c>
    </row>
    <row r="13" spans="1:27" x14ac:dyDescent="0.25">
      <c r="A13" s="9" t="s">
        <v>7</v>
      </c>
      <c r="B13" s="9" t="s">
        <v>58</v>
      </c>
      <c r="C13" s="9" t="s">
        <v>60</v>
      </c>
      <c r="D13" s="10"/>
      <c r="E13" s="10"/>
      <c r="F13" s="10"/>
      <c r="G13" s="10"/>
      <c r="H13" s="10"/>
      <c r="I13" s="11">
        <v>117.186382630651</v>
      </c>
      <c r="J13" s="11">
        <v>205.689360621296</v>
      </c>
      <c r="K13" s="12">
        <v>211</v>
      </c>
      <c r="L13" s="12">
        <v>153</v>
      </c>
      <c r="M13" s="13">
        <f t="shared" si="8"/>
        <v>87.953313880783654</v>
      </c>
      <c r="N13" s="13">
        <f t="shared" si="8"/>
        <v>63.776573572321801</v>
      </c>
      <c r="O13" s="14">
        <v>77</v>
      </c>
      <c r="P13" s="14">
        <v>61</v>
      </c>
      <c r="Q13" s="11">
        <f t="shared" si="10"/>
        <v>156.81233933161954</v>
      </c>
      <c r="R13" s="11">
        <f t="shared" si="11"/>
        <v>197.94344473007712</v>
      </c>
      <c r="S13" s="11">
        <f t="shared" si="12"/>
        <v>0.79220779220779225</v>
      </c>
      <c r="T13" s="15">
        <v>3.0739999999999998</v>
      </c>
      <c r="U13" s="16">
        <f t="shared" si="9"/>
        <v>3.074E-2</v>
      </c>
      <c r="V13" s="17">
        <f>(U13*Z13)</f>
        <v>2.4980788660730511</v>
      </c>
      <c r="W13" s="17"/>
      <c r="X13" s="18">
        <v>27.515000000000001</v>
      </c>
      <c r="Y13" s="18">
        <v>0.22359999999999999</v>
      </c>
      <c r="Z13" s="19">
        <f t="shared" si="7"/>
        <v>81.264764673814284</v>
      </c>
    </row>
    <row r="14" spans="1:27" x14ac:dyDescent="0.25">
      <c r="A14" s="9" t="s">
        <v>35</v>
      </c>
      <c r="B14" s="9" t="s">
        <v>59</v>
      </c>
      <c r="C14" s="9" t="s">
        <v>61</v>
      </c>
      <c r="D14" s="10">
        <v>29.484278029999999</v>
      </c>
      <c r="E14" s="10">
        <v>0.74740519599999999</v>
      </c>
      <c r="F14" s="10">
        <v>307.35817120000002</v>
      </c>
      <c r="G14" s="10">
        <f t="shared" ref="G14:G19" si="13">D14*18.5</f>
        <v>545.45914355499997</v>
      </c>
      <c r="H14" s="10">
        <f t="shared" ref="H14:H19" si="14">D14/E14</f>
        <v>39.448853430234912</v>
      </c>
      <c r="I14" s="11"/>
      <c r="J14" s="11"/>
      <c r="K14" s="12">
        <v>222</v>
      </c>
      <c r="L14" s="12">
        <v>72</v>
      </c>
      <c r="M14" s="13">
        <f t="shared" si="8"/>
        <v>92.538557732388497</v>
      </c>
      <c r="N14" s="13">
        <f t="shared" si="8"/>
        <v>30.012505210504376</v>
      </c>
      <c r="O14" s="14">
        <v>38</v>
      </c>
      <c r="P14" s="14">
        <v>44</v>
      </c>
      <c r="Q14" s="11">
        <f t="shared" si="10"/>
        <v>113.11053984575835</v>
      </c>
      <c r="R14" s="11">
        <f t="shared" si="11"/>
        <v>97.686375321336754</v>
      </c>
      <c r="S14" s="11">
        <f t="shared" si="12"/>
        <v>1.1578947368421053</v>
      </c>
      <c r="T14" s="15">
        <v>3.1850000000000001</v>
      </c>
      <c r="U14" s="16">
        <f t="shared" si="9"/>
        <v>3.1850000000000003E-2</v>
      </c>
      <c r="V14" s="17">
        <f>(U14*Z14)</f>
        <v>1.7759259259259259</v>
      </c>
      <c r="W14" s="17">
        <f>D14/V14</f>
        <v>16.602200350573515</v>
      </c>
      <c r="X14" s="18">
        <v>22.113</v>
      </c>
      <c r="Y14" s="18">
        <v>0.12330000000000001</v>
      </c>
      <c r="Z14" s="19">
        <f t="shared" si="7"/>
        <v>55.759055759055755</v>
      </c>
    </row>
    <row r="15" spans="1:27" x14ac:dyDescent="0.25">
      <c r="A15" s="9" t="s">
        <v>9</v>
      </c>
      <c r="B15" s="9" t="s">
        <v>59</v>
      </c>
      <c r="C15" s="9" t="s">
        <v>61</v>
      </c>
      <c r="D15" s="10">
        <v>25.2890403</v>
      </c>
      <c r="E15" s="10">
        <v>0.689642274</v>
      </c>
      <c r="F15" s="10">
        <v>318.24964660000001</v>
      </c>
      <c r="G15" s="10">
        <f t="shared" si="13"/>
        <v>467.84724555000003</v>
      </c>
      <c r="H15" s="10">
        <f t="shared" si="14"/>
        <v>36.669794259161094</v>
      </c>
      <c r="I15" s="11">
        <v>105.151126488457</v>
      </c>
      <c r="J15" s="11">
        <v>199.03560464400701</v>
      </c>
      <c r="K15" s="12">
        <v>295</v>
      </c>
      <c r="L15" s="12">
        <v>109</v>
      </c>
      <c r="M15" s="13">
        <f t="shared" si="8"/>
        <v>122.96790329303876</v>
      </c>
      <c r="N15" s="13">
        <f t="shared" si="8"/>
        <v>45.435598165902462</v>
      </c>
      <c r="O15" s="14">
        <v>65</v>
      </c>
      <c r="P15" s="14">
        <v>44</v>
      </c>
      <c r="Q15" s="11">
        <f t="shared" si="10"/>
        <v>113.11053984575835</v>
      </c>
      <c r="R15" s="11">
        <f t="shared" si="11"/>
        <v>167.09511568123392</v>
      </c>
      <c r="S15" s="11">
        <f t="shared" si="12"/>
        <v>0.67692307692307696</v>
      </c>
      <c r="T15" s="15">
        <v>3.9489999999999998</v>
      </c>
      <c r="U15" s="16">
        <f t="shared" si="9"/>
        <v>3.9489999999999997E-2</v>
      </c>
      <c r="V15" s="17">
        <f>(U15*Z15)</f>
        <v>2.2132183064121387</v>
      </c>
      <c r="W15" s="17">
        <f>D15/V15</f>
        <v>11.426365048008396</v>
      </c>
      <c r="X15" s="18">
        <v>20.43</v>
      </c>
      <c r="Y15" s="18">
        <v>0.1145</v>
      </c>
      <c r="Z15" s="19">
        <f t="shared" si="7"/>
        <v>56.045031815956925</v>
      </c>
    </row>
    <row r="16" spans="1:27" x14ac:dyDescent="0.25">
      <c r="A16" s="9" t="s">
        <v>10</v>
      </c>
      <c r="B16" s="9" t="s">
        <v>59</v>
      </c>
      <c r="C16" s="9" t="s">
        <v>61</v>
      </c>
      <c r="D16" s="10">
        <v>24.1235252</v>
      </c>
      <c r="E16" s="10">
        <v>0.59618506500000001</v>
      </c>
      <c r="F16" s="10">
        <v>313.39049180000001</v>
      </c>
      <c r="G16" s="10">
        <f t="shared" si="13"/>
        <v>446.28521619999998</v>
      </c>
      <c r="H16" s="10">
        <f t="shared" si="14"/>
        <v>40.463149139772561</v>
      </c>
      <c r="I16" s="11">
        <v>109.504547407849</v>
      </c>
      <c r="J16" s="11">
        <v>183.111873981212</v>
      </c>
      <c r="K16" s="12">
        <v>329</v>
      </c>
      <c r="L16" s="12">
        <v>90</v>
      </c>
      <c r="M16" s="13">
        <f t="shared" si="8"/>
        <v>137.14047519799917</v>
      </c>
      <c r="N16" s="13">
        <f t="shared" si="8"/>
        <v>37.515631513130472</v>
      </c>
      <c r="O16" s="14">
        <v>65</v>
      </c>
      <c r="P16" s="14">
        <v>55</v>
      </c>
      <c r="Q16" s="11">
        <f t="shared" si="10"/>
        <v>141.38817480719794</v>
      </c>
      <c r="R16" s="11">
        <f t="shared" si="11"/>
        <v>167.09511568123392</v>
      </c>
      <c r="S16" s="11">
        <f t="shared" si="12"/>
        <v>0.84615384615384615</v>
      </c>
      <c r="T16" s="15">
        <v>3.786</v>
      </c>
      <c r="U16" s="16">
        <f t="shared" si="9"/>
        <v>3.7859999999999998E-2</v>
      </c>
      <c r="V16" s="17">
        <f>(U16*Z16)</f>
        <v>1.5838971305374465</v>
      </c>
      <c r="W16" s="17">
        <f>D16/V16</f>
        <v>15.230487343464299</v>
      </c>
      <c r="X16" s="18">
        <v>19.481000000000002</v>
      </c>
      <c r="Y16" s="18">
        <v>8.1500000000000003E-2</v>
      </c>
      <c r="Z16" s="19">
        <f t="shared" si="7"/>
        <v>41.835634721010209</v>
      </c>
    </row>
    <row r="17" spans="1:26" s="5" customFormat="1" x14ac:dyDescent="0.25">
      <c r="A17" s="9" t="s">
        <v>36</v>
      </c>
      <c r="B17" s="9" t="s">
        <v>59</v>
      </c>
      <c r="C17" s="9" t="s">
        <v>61</v>
      </c>
      <c r="D17" s="10">
        <v>31.534368310000001</v>
      </c>
      <c r="E17" s="10">
        <v>1.3841022949999999</v>
      </c>
      <c r="F17" s="10">
        <v>330.88808590000002</v>
      </c>
      <c r="G17" s="10">
        <f t="shared" si="13"/>
        <v>583.38581373500006</v>
      </c>
      <c r="H17" s="10">
        <f t="shared" si="14"/>
        <v>22.783264231203376</v>
      </c>
      <c r="I17" s="11"/>
      <c r="J17" s="11"/>
      <c r="K17" s="12">
        <v>328</v>
      </c>
      <c r="L17" s="12">
        <v>76</v>
      </c>
      <c r="M17" s="13">
        <f t="shared" si="8"/>
        <v>136.72363484785328</v>
      </c>
      <c r="N17" s="13">
        <f t="shared" si="8"/>
        <v>31.679866611087952</v>
      </c>
      <c r="O17" s="14">
        <v>47</v>
      </c>
      <c r="P17" s="14">
        <v>33</v>
      </c>
      <c r="Q17" s="11">
        <f t="shared" si="10"/>
        <v>84.832904884318765</v>
      </c>
      <c r="R17" s="11">
        <f t="shared" si="11"/>
        <v>120.82262210796915</v>
      </c>
      <c r="S17" s="11">
        <f t="shared" si="12"/>
        <v>0.7021276595744681</v>
      </c>
      <c r="T17" s="15"/>
      <c r="U17" s="16"/>
      <c r="V17" s="17"/>
      <c r="W17" s="17"/>
      <c r="X17" s="18">
        <v>20.206</v>
      </c>
      <c r="Y17" s="18">
        <v>0.1168</v>
      </c>
      <c r="Z17" s="19">
        <f t="shared" si="7"/>
        <v>57.804612491339206</v>
      </c>
    </row>
    <row r="18" spans="1:26" s="5" customFormat="1" x14ac:dyDescent="0.25">
      <c r="A18" s="9" t="s">
        <v>11</v>
      </c>
      <c r="B18" s="9" t="s">
        <v>59</v>
      </c>
      <c r="C18" s="9" t="s">
        <v>61</v>
      </c>
      <c r="D18" s="10">
        <v>24.007469230000002</v>
      </c>
      <c r="E18" s="10">
        <v>0.68286868999999994</v>
      </c>
      <c r="F18" s="10">
        <v>324.05102679999999</v>
      </c>
      <c r="G18" s="10">
        <f t="shared" si="13"/>
        <v>444.13818075500001</v>
      </c>
      <c r="H18" s="10">
        <f t="shared" si="14"/>
        <v>35.15678721483043</v>
      </c>
      <c r="I18" s="11">
        <v>86.194263887188697</v>
      </c>
      <c r="J18" s="11">
        <v>184.55983643768101</v>
      </c>
      <c r="K18" s="12">
        <v>180</v>
      </c>
      <c r="L18" s="12">
        <v>82</v>
      </c>
      <c r="M18" s="13">
        <f t="shared" si="8"/>
        <v>75.031263026260945</v>
      </c>
      <c r="N18" s="13">
        <f t="shared" si="8"/>
        <v>34.180908711963319</v>
      </c>
      <c r="O18" s="14">
        <v>80</v>
      </c>
      <c r="P18" s="14">
        <v>66</v>
      </c>
      <c r="Q18" s="11">
        <f t="shared" si="10"/>
        <v>169.66580976863753</v>
      </c>
      <c r="R18" s="11">
        <f t="shared" si="11"/>
        <v>205.65552699228792</v>
      </c>
      <c r="S18" s="11">
        <f t="shared" si="12"/>
        <v>0.82499999999999996</v>
      </c>
      <c r="T18" s="15">
        <v>3.702</v>
      </c>
      <c r="U18" s="16">
        <f t="shared" ref="U18:U25" si="15">T18/100</f>
        <v>3.7019999999999997E-2</v>
      </c>
      <c r="V18" s="17">
        <f>(U18*Z18)</f>
        <v>2.1556081717190732</v>
      </c>
      <c r="W18" s="17">
        <f>D18/V18</f>
        <v>11.137213870763125</v>
      </c>
      <c r="X18" s="18">
        <v>21.244</v>
      </c>
      <c r="Y18" s="18">
        <v>0.1237</v>
      </c>
      <c r="Z18" s="19">
        <f t="shared" si="7"/>
        <v>58.228205610996042</v>
      </c>
    </row>
    <row r="19" spans="1:26" s="5" customFormat="1" x14ac:dyDescent="0.25">
      <c r="A19" s="9" t="s">
        <v>13</v>
      </c>
      <c r="B19" s="9" t="s">
        <v>59</v>
      </c>
      <c r="C19" s="9" t="s">
        <v>61</v>
      </c>
      <c r="D19" s="10">
        <v>26.86945863</v>
      </c>
      <c r="E19" s="10">
        <v>0.51214412200000003</v>
      </c>
      <c r="F19" s="10">
        <v>290.5748638</v>
      </c>
      <c r="G19" s="10">
        <f t="shared" si="13"/>
        <v>497.08498465500003</v>
      </c>
      <c r="H19" s="10">
        <f t="shared" si="14"/>
        <v>52.464643204476722</v>
      </c>
      <c r="I19" s="11">
        <v>117.976697997375</v>
      </c>
      <c r="J19" s="11">
        <v>226.825307264424</v>
      </c>
      <c r="K19" s="12">
        <v>299</v>
      </c>
      <c r="L19" s="12">
        <v>101</v>
      </c>
      <c r="M19" s="13">
        <f t="shared" si="8"/>
        <v>124.63526469362235</v>
      </c>
      <c r="N19" s="13">
        <f t="shared" si="8"/>
        <v>42.100875364735309</v>
      </c>
      <c r="O19" s="14">
        <v>73</v>
      </c>
      <c r="P19" s="14">
        <v>65</v>
      </c>
      <c r="Q19" s="11">
        <f t="shared" si="10"/>
        <v>167.09511568123392</v>
      </c>
      <c r="R19" s="11">
        <f t="shared" si="11"/>
        <v>187.66066838046271</v>
      </c>
      <c r="S19" s="11">
        <f t="shared" si="12"/>
        <v>0.8904109589041096</v>
      </c>
      <c r="T19" s="15">
        <v>4.2649999999999997</v>
      </c>
      <c r="U19" s="16">
        <f t="shared" si="15"/>
        <v>4.2649999999999993E-2</v>
      </c>
      <c r="V19" s="17">
        <f>(U19*Z19)</f>
        <v>1.6750576887576147</v>
      </c>
      <c r="W19" s="17">
        <f>D19/V19</f>
        <v>16.040915372848442</v>
      </c>
      <c r="X19" s="18">
        <v>21.667999999999999</v>
      </c>
      <c r="Y19" s="18">
        <v>8.5099999999999995E-2</v>
      </c>
      <c r="Z19" s="19">
        <f t="shared" si="7"/>
        <v>39.274506184234816</v>
      </c>
    </row>
    <row r="20" spans="1:26" s="5" customFormat="1" x14ac:dyDescent="0.25">
      <c r="A20" s="9" t="s">
        <v>12</v>
      </c>
      <c r="B20" s="9" t="s">
        <v>59</v>
      </c>
      <c r="C20" s="9" t="s">
        <v>61</v>
      </c>
      <c r="D20" s="10"/>
      <c r="E20" s="10"/>
      <c r="F20" s="10"/>
      <c r="G20" s="10"/>
      <c r="H20" s="10"/>
      <c r="I20" s="11">
        <v>98.567660302740407</v>
      </c>
      <c r="J20" s="11">
        <v>196.748470772926</v>
      </c>
      <c r="K20" s="12">
        <v>321</v>
      </c>
      <c r="L20" s="12">
        <v>96</v>
      </c>
      <c r="M20" s="13">
        <f t="shared" si="8"/>
        <v>133.80575239683202</v>
      </c>
      <c r="N20" s="13">
        <f t="shared" si="8"/>
        <v>40.016673614005832</v>
      </c>
      <c r="O20" s="14">
        <v>55</v>
      </c>
      <c r="P20" s="14">
        <v>56</v>
      </c>
      <c r="Q20" s="11">
        <f t="shared" si="10"/>
        <v>143.95886889460155</v>
      </c>
      <c r="R20" s="11">
        <f t="shared" si="11"/>
        <v>141.38817480719794</v>
      </c>
      <c r="S20" s="11">
        <f t="shared" si="12"/>
        <v>1.0181818181818181</v>
      </c>
      <c r="T20" s="15">
        <v>4.1959999999999997</v>
      </c>
      <c r="U20" s="16">
        <f t="shared" si="15"/>
        <v>4.1959999999999997E-2</v>
      </c>
      <c r="V20" s="17">
        <f>(U20*Z20)</f>
        <v>3.3389874463164846</v>
      </c>
      <c r="W20" s="17"/>
      <c r="X20" s="18">
        <v>24.216000000000001</v>
      </c>
      <c r="Y20" s="18">
        <v>0.19270000000000001</v>
      </c>
      <c r="Z20" s="19">
        <f t="shared" si="7"/>
        <v>79.575487281136432</v>
      </c>
    </row>
    <row r="21" spans="1:26" s="5" customFormat="1" x14ac:dyDescent="0.25">
      <c r="A21" s="9" t="s">
        <v>25</v>
      </c>
      <c r="B21" s="9" t="s">
        <v>59</v>
      </c>
      <c r="C21" s="9" t="s">
        <v>62</v>
      </c>
      <c r="D21" s="10">
        <v>24.500682179999998</v>
      </c>
      <c r="E21" s="10">
        <v>1.022211328</v>
      </c>
      <c r="F21" s="10">
        <v>341.33961599999998</v>
      </c>
      <c r="G21" s="10">
        <f t="shared" ref="G21:G47" si="16">D21*18.5</f>
        <v>453.26262032999995</v>
      </c>
      <c r="H21" s="10">
        <f t="shared" ref="H21:H47" si="17">D21/E21</f>
        <v>23.968314094050029</v>
      </c>
      <c r="I21" s="11">
        <v>93.7744552352124</v>
      </c>
      <c r="J21" s="11">
        <v>162.214870537617</v>
      </c>
      <c r="K21" s="12">
        <v>252</v>
      </c>
      <c r="L21" s="12">
        <v>103</v>
      </c>
      <c r="M21" s="13">
        <f t="shared" si="8"/>
        <v>105.04376823676532</v>
      </c>
      <c r="N21" s="13">
        <f t="shared" si="8"/>
        <v>42.934556065027095</v>
      </c>
      <c r="O21" s="14">
        <v>58</v>
      </c>
      <c r="P21" s="14">
        <v>62</v>
      </c>
      <c r="Q21" s="11">
        <f t="shared" si="10"/>
        <v>159.38303341902312</v>
      </c>
      <c r="R21" s="11">
        <f t="shared" si="11"/>
        <v>149.10025706940874</v>
      </c>
      <c r="S21" s="11">
        <f t="shared" si="12"/>
        <v>1.0689655172413792</v>
      </c>
      <c r="T21" s="15">
        <v>2.7949999999999999</v>
      </c>
      <c r="U21" s="16">
        <f t="shared" si="15"/>
        <v>2.7949999999999999E-2</v>
      </c>
      <c r="V21" s="17">
        <f>(U21*Z21)</f>
        <v>1.3522210819527929</v>
      </c>
      <c r="W21" s="17">
        <f>D21/V21</f>
        <v>18.118843513826636</v>
      </c>
      <c r="X21" s="18">
        <v>20.463000000000001</v>
      </c>
      <c r="Y21" s="18">
        <v>9.9000000000000005E-2</v>
      </c>
      <c r="Z21" s="19">
        <f t="shared" si="7"/>
        <v>48.380002932121393</v>
      </c>
    </row>
    <row r="22" spans="1:26" s="5" customFormat="1" x14ac:dyDescent="0.25">
      <c r="A22" s="9" t="s">
        <v>26</v>
      </c>
      <c r="B22" s="9" t="s">
        <v>59</v>
      </c>
      <c r="C22" s="9" t="s">
        <v>62</v>
      </c>
      <c r="D22" s="10">
        <v>25.240422299999999</v>
      </c>
      <c r="E22" s="10">
        <v>0.81787801800000004</v>
      </c>
      <c r="F22" s="10">
        <v>329.43012900000002</v>
      </c>
      <c r="G22" s="10">
        <f t="shared" si="16"/>
        <v>466.94781254999998</v>
      </c>
      <c r="H22" s="10">
        <f t="shared" si="17"/>
        <v>30.860864021901122</v>
      </c>
      <c r="I22" s="11">
        <v>107.46614806795399</v>
      </c>
      <c r="J22" s="11">
        <v>213.62452057801201</v>
      </c>
      <c r="K22" s="12">
        <v>361</v>
      </c>
      <c r="L22" s="12">
        <v>187</v>
      </c>
      <c r="M22" s="13">
        <f t="shared" si="8"/>
        <v>150.47936640266778</v>
      </c>
      <c r="N22" s="13">
        <f t="shared" si="8"/>
        <v>77.949145477282201</v>
      </c>
      <c r="O22" s="14">
        <v>100</v>
      </c>
      <c r="P22" s="14">
        <v>83</v>
      </c>
      <c r="Q22" s="11">
        <f t="shared" si="10"/>
        <v>213.36760925449872</v>
      </c>
      <c r="R22" s="11">
        <f t="shared" si="11"/>
        <v>257.0694087403599</v>
      </c>
      <c r="S22" s="11">
        <f t="shared" si="12"/>
        <v>0.83</v>
      </c>
      <c r="T22" s="15">
        <v>3.1320000000000001</v>
      </c>
      <c r="U22" s="16">
        <f t="shared" si="15"/>
        <v>3.1320000000000001E-2</v>
      </c>
      <c r="V22" s="17">
        <f>(U22*Z22)</f>
        <v>1.9749184696689102</v>
      </c>
      <c r="W22" s="17">
        <f>D22/V22</f>
        <v>12.780488251867677</v>
      </c>
      <c r="X22" s="18">
        <v>22.138999999999999</v>
      </c>
      <c r="Y22" s="18">
        <v>0.1396</v>
      </c>
      <c r="Z22" s="19">
        <f t="shared" si="7"/>
        <v>63.056145264013736</v>
      </c>
    </row>
    <row r="23" spans="1:26" s="5" customFormat="1" x14ac:dyDescent="0.25">
      <c r="A23" s="9" t="s">
        <v>27</v>
      </c>
      <c r="B23" s="9" t="s">
        <v>59</v>
      </c>
      <c r="C23" s="9" t="s">
        <v>62</v>
      </c>
      <c r="D23" s="10">
        <v>21.21432583</v>
      </c>
      <c r="E23" s="10">
        <v>0.49690314400000002</v>
      </c>
      <c r="F23" s="10">
        <v>315.98649349999999</v>
      </c>
      <c r="G23" s="10">
        <f t="shared" si="16"/>
        <v>392.46502785500002</v>
      </c>
      <c r="H23" s="10">
        <f t="shared" si="17"/>
        <v>42.693080303794574</v>
      </c>
      <c r="I23" s="11">
        <v>91.687105487436298</v>
      </c>
      <c r="J23" s="11">
        <v>188.34537145514699</v>
      </c>
      <c r="K23" s="12">
        <v>291</v>
      </c>
      <c r="L23" s="12">
        <v>96</v>
      </c>
      <c r="M23" s="13">
        <f t="shared" si="8"/>
        <v>121.30054189245519</v>
      </c>
      <c r="N23" s="13">
        <f t="shared" si="8"/>
        <v>40.016673614005832</v>
      </c>
      <c r="O23" s="14">
        <v>83</v>
      </c>
      <c r="P23" s="14">
        <v>67</v>
      </c>
      <c r="Q23" s="11">
        <f t="shared" si="10"/>
        <v>172.23650385604114</v>
      </c>
      <c r="R23" s="11">
        <f t="shared" si="11"/>
        <v>213.36760925449872</v>
      </c>
      <c r="S23" s="11">
        <f t="shared" si="12"/>
        <v>0.80722891566265065</v>
      </c>
      <c r="T23" s="15">
        <v>3.681</v>
      </c>
      <c r="U23" s="16">
        <f t="shared" si="15"/>
        <v>3.6810000000000002E-2</v>
      </c>
      <c r="V23" s="17">
        <f>(U23*Z23)</f>
        <v>1.951097438352885</v>
      </c>
      <c r="W23" s="17">
        <f>D23/V23</f>
        <v>10.873022235070493</v>
      </c>
      <c r="X23" s="18">
        <v>20.885000000000002</v>
      </c>
      <c r="Y23" s="18">
        <v>0.11070000000000001</v>
      </c>
      <c r="Z23" s="19">
        <f t="shared" si="7"/>
        <v>53.004548719176441</v>
      </c>
    </row>
    <row r="24" spans="1:26" s="5" customFormat="1" x14ac:dyDescent="0.25">
      <c r="A24" s="9" t="s">
        <v>28</v>
      </c>
      <c r="B24" s="9" t="s">
        <v>59</v>
      </c>
      <c r="C24" s="9" t="s">
        <v>62</v>
      </c>
      <c r="D24" s="10">
        <v>22.755913199999998</v>
      </c>
      <c r="E24" s="10">
        <v>0.41742315499999999</v>
      </c>
      <c r="F24" s="10">
        <v>295.33925110000001</v>
      </c>
      <c r="G24" s="10">
        <f t="shared" si="16"/>
        <v>420.9843942</v>
      </c>
      <c r="H24" s="10">
        <f t="shared" si="17"/>
        <v>54.515215381379598</v>
      </c>
      <c r="I24" s="11">
        <v>96.849385225985898</v>
      </c>
      <c r="J24" s="11">
        <v>175.405052755197</v>
      </c>
      <c r="K24" s="12">
        <v>369</v>
      </c>
      <c r="L24" s="12">
        <v>127</v>
      </c>
      <c r="M24" s="13">
        <f t="shared" si="8"/>
        <v>153.81408920383493</v>
      </c>
      <c r="N24" s="13">
        <f t="shared" si="8"/>
        <v>52.938724468528555</v>
      </c>
      <c r="O24" s="14">
        <v>77</v>
      </c>
      <c r="P24" s="14">
        <v>74</v>
      </c>
      <c r="Q24" s="11">
        <f t="shared" si="10"/>
        <v>190.23136246786632</v>
      </c>
      <c r="R24" s="11">
        <f t="shared" si="11"/>
        <v>197.94344473007712</v>
      </c>
      <c r="S24" s="11">
        <f t="shared" si="12"/>
        <v>0.96103896103896103</v>
      </c>
      <c r="T24" s="15">
        <v>4.0629999999999997</v>
      </c>
      <c r="U24" s="16">
        <f t="shared" si="15"/>
        <v>4.0629999999999999E-2</v>
      </c>
      <c r="V24" s="17">
        <f>(U24*Z24)</f>
        <v>1.8593043526848076</v>
      </c>
      <c r="W24" s="17">
        <f>D24/V24</f>
        <v>12.238939346934137</v>
      </c>
      <c r="X24" s="18">
        <v>17.896999999999998</v>
      </c>
      <c r="Y24" s="18">
        <v>8.1900000000000001E-2</v>
      </c>
      <c r="Z24" s="19">
        <f t="shared" si="7"/>
        <v>45.761859529530092</v>
      </c>
    </row>
    <row r="25" spans="1:26" s="5" customFormat="1" x14ac:dyDescent="0.25">
      <c r="A25" s="9" t="s">
        <v>29</v>
      </c>
      <c r="B25" s="9" t="s">
        <v>59</v>
      </c>
      <c r="C25" s="9" t="s">
        <v>62</v>
      </c>
      <c r="D25" s="10">
        <v>22.39146474</v>
      </c>
      <c r="E25" s="10">
        <v>0.42799661999999999</v>
      </c>
      <c r="F25" s="10">
        <v>298.96348030000001</v>
      </c>
      <c r="G25" s="10">
        <f t="shared" si="16"/>
        <v>414.24209768999998</v>
      </c>
      <c r="H25" s="10">
        <f t="shared" si="17"/>
        <v>52.316919558850721</v>
      </c>
      <c r="I25" s="11">
        <v>97.368302449981499</v>
      </c>
      <c r="J25" s="11">
        <v>168.62725036096401</v>
      </c>
      <c r="K25" s="12">
        <v>293</v>
      </c>
      <c r="L25" s="12">
        <v>121</v>
      </c>
      <c r="M25" s="13">
        <f t="shared" si="8"/>
        <v>122.13422259274698</v>
      </c>
      <c r="N25" s="13">
        <f t="shared" si="8"/>
        <v>50.437682367653188</v>
      </c>
      <c r="O25" s="14">
        <v>66</v>
      </c>
      <c r="P25" s="14">
        <v>54</v>
      </c>
      <c r="Q25" s="11">
        <f t="shared" si="10"/>
        <v>138.81748071979433</v>
      </c>
      <c r="R25" s="11">
        <f t="shared" si="11"/>
        <v>169.66580976863753</v>
      </c>
      <c r="S25" s="11">
        <f t="shared" si="12"/>
        <v>0.81818181818181823</v>
      </c>
      <c r="T25" s="15">
        <v>3.419</v>
      </c>
      <c r="U25" s="16">
        <f t="shared" si="15"/>
        <v>3.4189999999999998E-2</v>
      </c>
      <c r="V25" s="17">
        <f>(U25*Z25)</f>
        <v>1.8639544407473765</v>
      </c>
      <c r="W25" s="17">
        <f>D25/V25</f>
        <v>12.01288199459524</v>
      </c>
      <c r="X25" s="18">
        <v>19.535</v>
      </c>
      <c r="Y25" s="18">
        <v>0.1065</v>
      </c>
      <c r="Z25" s="19">
        <f t="shared" si="7"/>
        <v>54.517532633734326</v>
      </c>
    </row>
    <row r="26" spans="1:26" s="5" customFormat="1" x14ac:dyDescent="0.25">
      <c r="A26" s="9" t="s">
        <v>44</v>
      </c>
      <c r="B26" s="9" t="s">
        <v>59</v>
      </c>
      <c r="C26" s="9" t="s">
        <v>62</v>
      </c>
      <c r="D26" s="10">
        <v>29.484278029999999</v>
      </c>
      <c r="E26" s="10">
        <v>0.74740519599999999</v>
      </c>
      <c r="F26" s="10">
        <v>307.35817120000002</v>
      </c>
      <c r="G26" s="10">
        <f t="shared" si="16"/>
        <v>545.45914355499997</v>
      </c>
      <c r="H26" s="10">
        <f t="shared" si="17"/>
        <v>39.448853430234912</v>
      </c>
      <c r="I26" s="11"/>
      <c r="J26" s="11"/>
      <c r="K26" s="12">
        <v>244</v>
      </c>
      <c r="L26" s="12">
        <v>75</v>
      </c>
      <c r="M26" s="13">
        <f t="shared" si="8"/>
        <v>101.70904543559817</v>
      </c>
      <c r="N26" s="13">
        <f t="shared" si="8"/>
        <v>31.263026260942059</v>
      </c>
      <c r="O26" s="14">
        <v>90</v>
      </c>
      <c r="P26" s="14">
        <v>65</v>
      </c>
      <c r="Q26" s="11">
        <f t="shared" si="10"/>
        <v>167.09511568123392</v>
      </c>
      <c r="R26" s="11">
        <f t="shared" si="11"/>
        <v>231.3624678663239</v>
      </c>
      <c r="S26" s="11">
        <f t="shared" si="12"/>
        <v>0.72222222222222221</v>
      </c>
      <c r="T26" s="15"/>
      <c r="U26" s="16"/>
      <c r="V26" s="17"/>
      <c r="W26" s="17"/>
      <c r="X26" s="18">
        <v>21.952999999999999</v>
      </c>
      <c r="Y26" s="18">
        <v>0.14749999999999999</v>
      </c>
      <c r="Z26" s="19">
        <f t="shared" si="7"/>
        <v>67.188994670432294</v>
      </c>
    </row>
    <row r="27" spans="1:26" s="5" customFormat="1" x14ac:dyDescent="0.25">
      <c r="A27" s="9" t="s">
        <v>30</v>
      </c>
      <c r="B27" s="9" t="s">
        <v>59</v>
      </c>
      <c r="C27" s="9" t="s">
        <v>62</v>
      </c>
      <c r="D27" s="10">
        <v>25.136454969999999</v>
      </c>
      <c r="E27" s="10">
        <v>0.36742804699999998</v>
      </c>
      <c r="F27" s="10">
        <v>269.65754279999999</v>
      </c>
      <c r="G27" s="10">
        <f t="shared" si="16"/>
        <v>465.02441694499998</v>
      </c>
      <c r="H27" s="10">
        <f t="shared" si="17"/>
        <v>68.41191132586566</v>
      </c>
      <c r="I27" s="11">
        <v>116.167560817175</v>
      </c>
      <c r="J27" s="11">
        <v>193.56641603360899</v>
      </c>
      <c r="K27" s="12">
        <v>291</v>
      </c>
      <c r="L27" s="12">
        <v>106</v>
      </c>
      <c r="M27" s="13">
        <f t="shared" si="8"/>
        <v>121.30054189245519</v>
      </c>
      <c r="N27" s="13">
        <f t="shared" si="8"/>
        <v>44.185077115464779</v>
      </c>
      <c r="O27" s="14">
        <v>85</v>
      </c>
      <c r="P27" s="14">
        <v>84</v>
      </c>
      <c r="Q27" s="11">
        <f t="shared" si="10"/>
        <v>215.9383033419023</v>
      </c>
      <c r="R27" s="11">
        <f t="shared" si="11"/>
        <v>218.50899742930591</v>
      </c>
      <c r="S27" s="11">
        <f t="shared" si="12"/>
        <v>0.9882352941176471</v>
      </c>
      <c r="T27" s="15"/>
      <c r="U27" s="16"/>
      <c r="V27" s="17"/>
      <c r="W27" s="17"/>
      <c r="X27" s="18">
        <v>26.43</v>
      </c>
      <c r="Y27" s="18">
        <v>0.1787</v>
      </c>
      <c r="Z27" s="19">
        <f t="shared" si="7"/>
        <v>67.612561483163077</v>
      </c>
    </row>
    <row r="28" spans="1:26" s="5" customFormat="1" x14ac:dyDescent="0.25">
      <c r="A28" s="9" t="s">
        <v>45</v>
      </c>
      <c r="B28" s="9" t="s">
        <v>59</v>
      </c>
      <c r="C28" s="9" t="s">
        <v>62</v>
      </c>
      <c r="D28" s="10">
        <v>28.71212564</v>
      </c>
      <c r="E28" s="10">
        <v>0.762995164</v>
      </c>
      <c r="F28" s="10">
        <v>311.56270649999999</v>
      </c>
      <c r="G28" s="10">
        <f t="shared" si="16"/>
        <v>531.17432434</v>
      </c>
      <c r="H28" s="10">
        <f t="shared" si="17"/>
        <v>37.630809466047943</v>
      </c>
      <c r="I28" s="11"/>
      <c r="J28" s="11"/>
      <c r="K28" s="12">
        <v>372</v>
      </c>
      <c r="L28" s="12">
        <v>112</v>
      </c>
      <c r="M28" s="13">
        <f t="shared" si="8"/>
        <v>155.06461025427262</v>
      </c>
      <c r="N28" s="13">
        <f t="shared" si="8"/>
        <v>46.686119216340138</v>
      </c>
      <c r="O28" s="14">
        <v>56</v>
      </c>
      <c r="P28" s="14">
        <v>86</v>
      </c>
      <c r="Q28" s="11">
        <f t="shared" si="10"/>
        <v>221.07969151670952</v>
      </c>
      <c r="R28" s="11">
        <f t="shared" si="11"/>
        <v>143.95886889460155</v>
      </c>
      <c r="S28" s="11">
        <f t="shared" si="12"/>
        <v>1.5357142857142858</v>
      </c>
      <c r="T28" s="15"/>
      <c r="U28" s="16"/>
      <c r="V28" s="17"/>
      <c r="W28" s="17"/>
      <c r="X28" s="18">
        <v>30.06</v>
      </c>
      <c r="Y28" s="18">
        <v>0.14860000000000001</v>
      </c>
      <c r="Z28" s="19">
        <f t="shared" si="7"/>
        <v>49.434464404524292</v>
      </c>
    </row>
    <row r="29" spans="1:26" s="5" customFormat="1" x14ac:dyDescent="0.25">
      <c r="A29" s="9" t="s">
        <v>46</v>
      </c>
      <c r="B29" s="9" t="s">
        <v>59</v>
      </c>
      <c r="C29" s="9" t="s">
        <v>62</v>
      </c>
      <c r="D29" s="10">
        <v>32.831616369999999</v>
      </c>
      <c r="E29" s="10">
        <v>1.223652231</v>
      </c>
      <c r="F29" s="10">
        <v>322.40222440000002</v>
      </c>
      <c r="G29" s="10">
        <f t="shared" si="16"/>
        <v>607.38490284499994</v>
      </c>
      <c r="H29" s="10">
        <f t="shared" si="17"/>
        <v>26.830839300778425</v>
      </c>
      <c r="I29" s="11"/>
      <c r="J29" s="11"/>
      <c r="K29" s="12">
        <v>308</v>
      </c>
      <c r="L29" s="12">
        <v>126</v>
      </c>
      <c r="M29" s="13">
        <f t="shared" si="8"/>
        <v>128.3868278449354</v>
      </c>
      <c r="N29" s="13">
        <f t="shared" si="8"/>
        <v>52.521884118382658</v>
      </c>
      <c r="O29" s="14">
        <v>93</v>
      </c>
      <c r="P29" s="14">
        <v>66</v>
      </c>
      <c r="Q29" s="11">
        <f t="shared" si="10"/>
        <v>169.66580976863753</v>
      </c>
      <c r="R29" s="11">
        <f t="shared" si="11"/>
        <v>239.0745501285347</v>
      </c>
      <c r="S29" s="11">
        <f t="shared" si="12"/>
        <v>0.70967741935483875</v>
      </c>
      <c r="T29" s="15"/>
      <c r="U29" s="16"/>
      <c r="V29" s="17"/>
      <c r="W29" s="17"/>
      <c r="X29" s="18">
        <v>30.303999999999998</v>
      </c>
      <c r="Y29" s="18">
        <v>0.19070000000000001</v>
      </c>
      <c r="Z29" s="19">
        <f t="shared" si="7"/>
        <v>62.928986272439289</v>
      </c>
    </row>
    <row r="30" spans="1:26" s="5" customFormat="1" x14ac:dyDescent="0.25">
      <c r="A30" s="9" t="s">
        <v>37</v>
      </c>
      <c r="B30" s="9" t="s">
        <v>59</v>
      </c>
      <c r="C30" s="9" t="s">
        <v>64</v>
      </c>
      <c r="D30" s="10">
        <v>28.161650160000001</v>
      </c>
      <c r="E30" s="10">
        <v>0.68365615599999996</v>
      </c>
      <c r="F30" s="10">
        <v>307.81764029999999</v>
      </c>
      <c r="G30" s="10">
        <f t="shared" si="16"/>
        <v>520.99052796000001</v>
      </c>
      <c r="H30" s="10">
        <f t="shared" si="17"/>
        <v>41.192710564870566</v>
      </c>
      <c r="I30" s="11"/>
      <c r="J30" s="11"/>
      <c r="K30" s="12">
        <v>329</v>
      </c>
      <c r="L30" s="12">
        <v>100</v>
      </c>
      <c r="M30" s="13">
        <f t="shared" si="8"/>
        <v>137.14047519799917</v>
      </c>
      <c r="N30" s="13">
        <f t="shared" si="8"/>
        <v>41.684035014589412</v>
      </c>
      <c r="O30" s="14">
        <v>106</v>
      </c>
      <c r="P30" s="14">
        <v>71</v>
      </c>
      <c r="Q30" s="11">
        <f t="shared" si="10"/>
        <v>182.51928020565552</v>
      </c>
      <c r="R30" s="11">
        <f t="shared" si="11"/>
        <v>272.4935732647815</v>
      </c>
      <c r="S30" s="11">
        <f t="shared" si="12"/>
        <v>0.66981132075471694</v>
      </c>
      <c r="T30" s="15"/>
      <c r="U30" s="16"/>
      <c r="V30" s="17"/>
      <c r="W30" s="17"/>
      <c r="X30" s="18">
        <v>30.47</v>
      </c>
      <c r="Y30" s="18">
        <v>0.19950000000000001</v>
      </c>
      <c r="Z30" s="19">
        <f t="shared" si="7"/>
        <v>65.474236954381354</v>
      </c>
    </row>
    <row r="31" spans="1:26" s="5" customFormat="1" x14ac:dyDescent="0.25">
      <c r="A31" s="9" t="s">
        <v>38</v>
      </c>
      <c r="B31" s="9" t="s">
        <v>59</v>
      </c>
      <c r="C31" s="9" t="s">
        <v>64</v>
      </c>
      <c r="D31" s="10">
        <v>28.73758626</v>
      </c>
      <c r="E31" s="10">
        <v>0.87725516000000003</v>
      </c>
      <c r="F31" s="10">
        <v>320.16274620000002</v>
      </c>
      <c r="G31" s="10">
        <f t="shared" si="16"/>
        <v>531.64534580999998</v>
      </c>
      <c r="H31" s="10">
        <f t="shared" si="17"/>
        <v>32.758526333433025</v>
      </c>
      <c r="I31" s="11"/>
      <c r="J31" s="11"/>
      <c r="K31" s="12">
        <v>240</v>
      </c>
      <c r="L31" s="12">
        <v>97</v>
      </c>
      <c r="M31" s="13">
        <f t="shared" si="8"/>
        <v>100.04168403501458</v>
      </c>
      <c r="N31" s="13">
        <f t="shared" si="8"/>
        <v>40.433513964151729</v>
      </c>
      <c r="O31" s="14">
        <v>65</v>
      </c>
      <c r="P31" s="14">
        <v>59</v>
      </c>
      <c r="Q31" s="11">
        <f t="shared" si="10"/>
        <v>151.67095115681232</v>
      </c>
      <c r="R31" s="11">
        <f t="shared" si="11"/>
        <v>167.09511568123392</v>
      </c>
      <c r="S31" s="11">
        <f t="shared" si="12"/>
        <v>0.90769230769230769</v>
      </c>
      <c r="T31" s="15"/>
      <c r="U31" s="16"/>
      <c r="V31" s="17"/>
      <c r="W31" s="17"/>
      <c r="X31" s="18">
        <v>24.663</v>
      </c>
      <c r="Y31" s="18">
        <v>0.14480000000000001</v>
      </c>
      <c r="Z31" s="19">
        <f t="shared" si="7"/>
        <v>58.711430077443943</v>
      </c>
    </row>
    <row r="32" spans="1:26" s="5" customFormat="1" x14ac:dyDescent="0.25">
      <c r="A32" s="9" t="s">
        <v>14</v>
      </c>
      <c r="B32" s="9" t="s">
        <v>59</v>
      </c>
      <c r="C32" s="9" t="s">
        <v>64</v>
      </c>
      <c r="D32" s="10">
        <v>18.767339719999999</v>
      </c>
      <c r="E32" s="10">
        <v>0.277818228</v>
      </c>
      <c r="F32" s="10">
        <v>280.83847259999999</v>
      </c>
      <c r="G32" s="10">
        <f t="shared" si="16"/>
        <v>347.19578481999997</v>
      </c>
      <c r="H32" s="10">
        <f t="shared" si="17"/>
        <v>67.552585930394741</v>
      </c>
      <c r="I32" s="11">
        <v>88.0881724828551</v>
      </c>
      <c r="J32" s="11">
        <v>174.94522702877799</v>
      </c>
      <c r="K32" s="12">
        <v>257</v>
      </c>
      <c r="L32" s="12">
        <v>105</v>
      </c>
      <c r="M32" s="13">
        <f t="shared" si="8"/>
        <v>107.12796998749479</v>
      </c>
      <c r="N32" s="13">
        <f t="shared" si="8"/>
        <v>43.768236765318882</v>
      </c>
      <c r="O32" s="14">
        <v>56</v>
      </c>
      <c r="P32" s="14">
        <v>49</v>
      </c>
      <c r="Q32" s="11">
        <f t="shared" si="10"/>
        <v>125.96401028277634</v>
      </c>
      <c r="R32" s="11">
        <f t="shared" si="11"/>
        <v>143.95886889460155</v>
      </c>
      <c r="S32" s="11">
        <f t="shared" si="12"/>
        <v>0.875</v>
      </c>
      <c r="T32" s="15">
        <v>3.1850000000000001</v>
      </c>
      <c r="U32" s="16">
        <f>T32/100</f>
        <v>3.1850000000000003E-2</v>
      </c>
      <c r="V32" s="17">
        <f>(U32*Z32)</f>
        <v>1.5546057493349099</v>
      </c>
      <c r="W32" s="17">
        <f>D32/V32</f>
        <v>12.072089485085865</v>
      </c>
      <c r="X32" s="18">
        <v>27.064</v>
      </c>
      <c r="Y32" s="18">
        <v>0.1321</v>
      </c>
      <c r="Z32" s="19">
        <f t="shared" si="7"/>
        <v>48.810227608631386</v>
      </c>
    </row>
    <row r="33" spans="1:26" s="5" customFormat="1" x14ac:dyDescent="0.25">
      <c r="A33" s="9" t="s">
        <v>39</v>
      </c>
      <c r="B33" s="9" t="s">
        <v>59</v>
      </c>
      <c r="C33" s="9" t="s">
        <v>64</v>
      </c>
      <c r="D33" s="10">
        <v>30.755909890000002</v>
      </c>
      <c r="E33" s="10">
        <v>0.95053344100000003</v>
      </c>
      <c r="F33" s="10">
        <v>316.1292512</v>
      </c>
      <c r="G33" s="10">
        <f t="shared" si="16"/>
        <v>568.98433296500002</v>
      </c>
      <c r="H33" s="10">
        <f t="shared" si="17"/>
        <v>32.356473284773159</v>
      </c>
      <c r="I33" s="11"/>
      <c r="J33" s="11"/>
      <c r="K33" s="12">
        <v>224</v>
      </c>
      <c r="L33" s="12">
        <v>101</v>
      </c>
      <c r="M33" s="13">
        <f t="shared" si="8"/>
        <v>93.372238432680277</v>
      </c>
      <c r="N33" s="13">
        <f t="shared" si="8"/>
        <v>42.100875364735309</v>
      </c>
      <c r="O33" s="14">
        <v>56</v>
      </c>
      <c r="P33" s="14">
        <v>64</v>
      </c>
      <c r="Q33" s="11">
        <f t="shared" si="10"/>
        <v>164.52442159383034</v>
      </c>
      <c r="R33" s="11">
        <f t="shared" si="11"/>
        <v>143.95886889460155</v>
      </c>
      <c r="S33" s="11">
        <f t="shared" si="12"/>
        <v>1.1428571428571428</v>
      </c>
      <c r="T33" s="15"/>
      <c r="U33" s="16"/>
      <c r="V33" s="17"/>
      <c r="W33" s="17"/>
      <c r="X33" s="18">
        <v>26.809000000000001</v>
      </c>
      <c r="Y33" s="18">
        <v>0.18690000000000001</v>
      </c>
      <c r="Z33" s="19">
        <f t="shared" si="7"/>
        <v>69.715394084076237</v>
      </c>
    </row>
    <row r="34" spans="1:26" s="5" customFormat="1" x14ac:dyDescent="0.25">
      <c r="A34" s="9" t="s">
        <v>15</v>
      </c>
      <c r="B34" s="9" t="s">
        <v>59</v>
      </c>
      <c r="C34" s="9" t="s">
        <v>64</v>
      </c>
      <c r="D34" s="10">
        <v>25.149138440000002</v>
      </c>
      <c r="E34" s="10">
        <v>0.49641451599999997</v>
      </c>
      <c r="F34" s="10">
        <v>295.36810910000003</v>
      </c>
      <c r="G34" s="10">
        <f t="shared" si="16"/>
        <v>465.25906114000003</v>
      </c>
      <c r="H34" s="10">
        <f t="shared" si="17"/>
        <v>50.661569372802148</v>
      </c>
      <c r="I34" s="11">
        <v>119.02067074589</v>
      </c>
      <c r="J34" s="11">
        <v>198.10390416571099</v>
      </c>
      <c r="K34" s="12">
        <v>377</v>
      </c>
      <c r="L34" s="12">
        <v>137</v>
      </c>
      <c r="M34" s="13">
        <f t="shared" si="8"/>
        <v>157.14881200500207</v>
      </c>
      <c r="N34" s="13">
        <f t="shared" si="8"/>
        <v>57.107127969987495</v>
      </c>
      <c r="O34" s="14">
        <v>66</v>
      </c>
      <c r="P34" s="14">
        <v>76</v>
      </c>
      <c r="Q34" s="11">
        <f t="shared" si="10"/>
        <v>195.37275064267351</v>
      </c>
      <c r="R34" s="11">
        <f t="shared" si="11"/>
        <v>169.66580976863753</v>
      </c>
      <c r="S34" s="11">
        <f t="shared" si="12"/>
        <v>1.1515151515151516</v>
      </c>
      <c r="T34" s="15">
        <v>2.3439999999999999</v>
      </c>
      <c r="U34" s="16">
        <f>T34/100</f>
        <v>2.3439999999999999E-2</v>
      </c>
      <c r="V34" s="17">
        <f>(U34*Z34)</f>
        <v>1.7309510532837666</v>
      </c>
      <c r="W34" s="17">
        <f>D34/V34</f>
        <v>14.529086996590614</v>
      </c>
      <c r="X34" s="18">
        <v>25.824000000000002</v>
      </c>
      <c r="Y34" s="18">
        <v>0.19070000000000001</v>
      </c>
      <c r="Z34" s="19">
        <f t="shared" si="7"/>
        <v>73.846034696406434</v>
      </c>
    </row>
    <row r="35" spans="1:26" s="5" customFormat="1" x14ac:dyDescent="0.25">
      <c r="A35" s="9" t="s">
        <v>40</v>
      </c>
      <c r="B35" s="9" t="s">
        <v>59</v>
      </c>
      <c r="C35" s="9" t="s">
        <v>64</v>
      </c>
      <c r="D35" s="10">
        <v>28.744890860000002</v>
      </c>
      <c r="E35" s="10">
        <v>0.80021390000000003</v>
      </c>
      <c r="F35" s="10">
        <v>314.08399059999999</v>
      </c>
      <c r="G35" s="10">
        <f t="shared" si="16"/>
        <v>531.78048091000005</v>
      </c>
      <c r="H35" s="10">
        <f t="shared" si="17"/>
        <v>35.921509061514676</v>
      </c>
      <c r="I35" s="11"/>
      <c r="J35" s="11"/>
      <c r="K35" s="12">
        <v>312</v>
      </c>
      <c r="L35" s="12">
        <v>109</v>
      </c>
      <c r="M35" s="13">
        <f t="shared" si="8"/>
        <v>130.05418924551896</v>
      </c>
      <c r="N35" s="13">
        <f t="shared" si="8"/>
        <v>45.435598165902462</v>
      </c>
      <c r="O35" s="14">
        <v>74</v>
      </c>
      <c r="P35" s="14">
        <v>65</v>
      </c>
      <c r="Q35" s="11">
        <f t="shared" si="10"/>
        <v>167.09511568123392</v>
      </c>
      <c r="R35" s="11">
        <f t="shared" si="11"/>
        <v>190.23136246786632</v>
      </c>
      <c r="S35" s="11">
        <f t="shared" si="12"/>
        <v>0.8783783783783784</v>
      </c>
      <c r="T35" s="15"/>
      <c r="U35" s="16"/>
      <c r="V35" s="17"/>
      <c r="W35" s="17"/>
      <c r="X35" s="18">
        <v>18.742000000000001</v>
      </c>
      <c r="Y35" s="18">
        <v>0.1137</v>
      </c>
      <c r="Z35" s="19">
        <f t="shared" si="7"/>
        <v>60.665884110553833</v>
      </c>
    </row>
    <row r="36" spans="1:26" s="5" customFormat="1" x14ac:dyDescent="0.25">
      <c r="A36" s="9" t="s">
        <v>16</v>
      </c>
      <c r="B36" s="9" t="s">
        <v>59</v>
      </c>
      <c r="C36" s="9" t="s">
        <v>64</v>
      </c>
      <c r="D36" s="10">
        <v>26.341580879999999</v>
      </c>
      <c r="E36" s="10">
        <v>0.50989154999999997</v>
      </c>
      <c r="F36" s="10">
        <v>294.92265420000001</v>
      </c>
      <c r="G36" s="10">
        <f t="shared" si="16"/>
        <v>487.31924627999996</v>
      </c>
      <c r="H36" s="10">
        <f t="shared" si="17"/>
        <v>51.661144178600331</v>
      </c>
      <c r="I36" s="11">
        <v>107.609400631244</v>
      </c>
      <c r="J36" s="11">
        <v>180.72388893180201</v>
      </c>
      <c r="K36" s="12">
        <v>241</v>
      </c>
      <c r="L36" s="12">
        <v>127</v>
      </c>
      <c r="M36" s="13">
        <f t="shared" si="8"/>
        <v>100.45852438516049</v>
      </c>
      <c r="N36" s="13">
        <f t="shared" si="8"/>
        <v>52.938724468528555</v>
      </c>
      <c r="O36" s="14">
        <v>48</v>
      </c>
      <c r="P36" s="14">
        <v>70</v>
      </c>
      <c r="Q36" s="11">
        <f t="shared" si="10"/>
        <v>179.94858611825191</v>
      </c>
      <c r="R36" s="11">
        <f t="shared" si="11"/>
        <v>123.39331619537275</v>
      </c>
      <c r="S36" s="11">
        <f t="shared" si="12"/>
        <v>1.4583333333333333</v>
      </c>
      <c r="T36" s="15">
        <v>3.9710000000000001</v>
      </c>
      <c r="U36" s="16">
        <f>T36/100</f>
        <v>3.9710000000000002E-2</v>
      </c>
      <c r="V36" s="17">
        <f>(U36*Z36)</f>
        <v>1.7897600680313428</v>
      </c>
      <c r="W36" s="17">
        <f>D36/V36</f>
        <v>14.717939767744722</v>
      </c>
      <c r="X36" s="18">
        <v>16.463000000000001</v>
      </c>
      <c r="Y36" s="18">
        <v>7.4200000000000002E-2</v>
      </c>
      <c r="Z36" s="19">
        <f t="shared" si="7"/>
        <v>45.070764745186167</v>
      </c>
    </row>
    <row r="37" spans="1:26" s="5" customFormat="1" x14ac:dyDescent="0.25">
      <c r="A37" s="9" t="s">
        <v>17</v>
      </c>
      <c r="B37" s="9" t="s">
        <v>59</v>
      </c>
      <c r="C37" s="9" t="s">
        <v>64</v>
      </c>
      <c r="D37" s="10">
        <v>33.214360380000002</v>
      </c>
      <c r="E37" s="10">
        <v>0.92527316699999995</v>
      </c>
      <c r="F37" s="10">
        <v>307.5701057</v>
      </c>
      <c r="G37" s="10">
        <f t="shared" si="16"/>
        <v>614.46566703000008</v>
      </c>
      <c r="H37" s="10">
        <f t="shared" si="17"/>
        <v>35.896815734633755</v>
      </c>
      <c r="I37" s="11">
        <v>141.64292689043501</v>
      </c>
      <c r="J37" s="11">
        <v>247.91226728003701</v>
      </c>
      <c r="K37" s="12">
        <v>365</v>
      </c>
      <c r="L37" s="12">
        <v>135</v>
      </c>
      <c r="M37" s="13">
        <f t="shared" si="8"/>
        <v>152.14672780325137</v>
      </c>
      <c r="N37" s="13">
        <f t="shared" si="8"/>
        <v>56.273447269695708</v>
      </c>
      <c r="O37" s="14">
        <v>106</v>
      </c>
      <c r="P37" s="14">
        <v>89</v>
      </c>
      <c r="Q37" s="11">
        <f t="shared" si="10"/>
        <v>228.79177377892029</v>
      </c>
      <c r="R37" s="11">
        <f t="shared" si="11"/>
        <v>272.4935732647815</v>
      </c>
      <c r="S37" s="11">
        <f t="shared" si="12"/>
        <v>0.839622641509434</v>
      </c>
      <c r="T37" s="15">
        <v>4.72</v>
      </c>
      <c r="U37" s="16">
        <f>T37/100</f>
        <v>4.7199999999999999E-2</v>
      </c>
      <c r="V37" s="17">
        <f>(U37*Z37)</f>
        <v>1.9519922665619429</v>
      </c>
      <c r="W37" s="17">
        <f>D37/V37</f>
        <v>17.015620885886335</v>
      </c>
      <c r="X37" s="18">
        <v>33.103000000000002</v>
      </c>
      <c r="Y37" s="18">
        <v>0.13689999999999999</v>
      </c>
      <c r="Z37" s="19">
        <f t="shared" si="7"/>
        <v>41.355768359363196</v>
      </c>
    </row>
    <row r="38" spans="1:26" s="5" customFormat="1" x14ac:dyDescent="0.25">
      <c r="A38" s="9" t="s">
        <v>18</v>
      </c>
      <c r="B38" s="9" t="s">
        <v>59</v>
      </c>
      <c r="C38" s="9" t="s">
        <v>64</v>
      </c>
      <c r="D38" s="10">
        <v>19.67480183</v>
      </c>
      <c r="E38" s="10">
        <v>0.46661688400000001</v>
      </c>
      <c r="F38" s="10">
        <v>319.01557539999999</v>
      </c>
      <c r="G38" s="10">
        <f t="shared" si="16"/>
        <v>363.983833855</v>
      </c>
      <c r="H38" s="10">
        <f t="shared" si="17"/>
        <v>42.164787654790473</v>
      </c>
      <c r="I38" s="11">
        <v>84.9207491828939</v>
      </c>
      <c r="J38" s="11">
        <v>184.50483816144799</v>
      </c>
      <c r="K38" s="12">
        <v>264</v>
      </c>
      <c r="L38" s="12">
        <v>103</v>
      </c>
      <c r="M38" s="13">
        <f t="shared" si="8"/>
        <v>110.04585243851605</v>
      </c>
      <c r="N38" s="13">
        <f t="shared" si="8"/>
        <v>42.934556065027095</v>
      </c>
      <c r="O38" s="14">
        <v>69</v>
      </c>
      <c r="P38" s="14">
        <v>55</v>
      </c>
      <c r="Q38" s="11">
        <f t="shared" si="10"/>
        <v>141.38817480719794</v>
      </c>
      <c r="R38" s="11">
        <f t="shared" si="11"/>
        <v>177.37789203084833</v>
      </c>
      <c r="S38" s="11">
        <f t="shared" si="12"/>
        <v>0.79710144927536231</v>
      </c>
      <c r="T38" s="15">
        <v>2.734</v>
      </c>
      <c r="U38" s="16">
        <f>T38/100</f>
        <v>2.734E-2</v>
      </c>
      <c r="V38" s="17">
        <f>(U38*Z38)</f>
        <v>1.4780161699046697</v>
      </c>
      <c r="W38" s="17">
        <f>D38/V38</f>
        <v>13.311628269445118</v>
      </c>
      <c r="X38" s="18">
        <v>16.574000000000002</v>
      </c>
      <c r="Y38" s="18">
        <v>8.9599999999999999E-2</v>
      </c>
      <c r="Z38" s="19">
        <f t="shared" si="7"/>
        <v>54.06057680704717</v>
      </c>
    </row>
    <row r="39" spans="1:26" s="5" customFormat="1" x14ac:dyDescent="0.25">
      <c r="A39" s="9" t="s">
        <v>19</v>
      </c>
      <c r="B39" s="9" t="s">
        <v>59</v>
      </c>
      <c r="C39" s="9" t="s">
        <v>64</v>
      </c>
      <c r="D39" s="10">
        <v>23.418845099999999</v>
      </c>
      <c r="E39" s="10">
        <v>0.68434425899999995</v>
      </c>
      <c r="F39" s="10">
        <v>326.72251160000002</v>
      </c>
      <c r="G39" s="10">
        <f t="shared" si="16"/>
        <v>433.24863434999997</v>
      </c>
      <c r="H39" s="10">
        <f t="shared" si="17"/>
        <v>34.220854185612453</v>
      </c>
      <c r="I39" s="11">
        <v>85.784388233867304</v>
      </c>
      <c r="J39" s="11">
        <v>163.05602767784501</v>
      </c>
      <c r="K39" s="12">
        <v>284</v>
      </c>
      <c r="L39" s="12">
        <v>105</v>
      </c>
      <c r="M39" s="13">
        <f t="shared" si="8"/>
        <v>118.38265944143393</v>
      </c>
      <c r="N39" s="13">
        <f t="shared" si="8"/>
        <v>43.768236765318882</v>
      </c>
      <c r="O39" s="14">
        <v>74</v>
      </c>
      <c r="P39" s="14">
        <v>53</v>
      </c>
      <c r="Q39" s="11">
        <f t="shared" si="10"/>
        <v>136.24678663239075</v>
      </c>
      <c r="R39" s="11">
        <f t="shared" si="11"/>
        <v>190.23136246786632</v>
      </c>
      <c r="S39" s="11">
        <f t="shared" si="12"/>
        <v>0.71621621621621623</v>
      </c>
      <c r="T39" s="15">
        <v>2.9129999999999998</v>
      </c>
      <c r="U39" s="16">
        <f>T39/100</f>
        <v>2.913E-2</v>
      </c>
      <c r="V39" s="17">
        <f>(U39*Z39)</f>
        <v>1.6300094285480038</v>
      </c>
      <c r="W39" s="17">
        <f>D39/V39</f>
        <v>14.367306525865482</v>
      </c>
      <c r="X39" s="18">
        <v>24.393999999999998</v>
      </c>
      <c r="Y39" s="18">
        <v>0.13650000000000001</v>
      </c>
      <c r="Z39" s="19">
        <f t="shared" si="7"/>
        <v>55.95638271706158</v>
      </c>
    </row>
    <row r="40" spans="1:26" s="5" customFormat="1" x14ac:dyDescent="0.25">
      <c r="A40" s="9" t="s">
        <v>41</v>
      </c>
      <c r="B40" s="9" t="s">
        <v>59</v>
      </c>
      <c r="C40" s="9" t="s">
        <v>63</v>
      </c>
      <c r="D40" s="10">
        <v>30.14402024</v>
      </c>
      <c r="E40" s="10">
        <v>0.68774143200000004</v>
      </c>
      <c r="F40" s="10">
        <v>304.56565840000002</v>
      </c>
      <c r="G40" s="10">
        <f t="shared" si="16"/>
        <v>557.66437443999996</v>
      </c>
      <c r="H40" s="10">
        <f t="shared" si="17"/>
        <v>43.830455513402889</v>
      </c>
      <c r="I40" s="11"/>
      <c r="J40" s="11"/>
      <c r="K40" s="12">
        <v>252</v>
      </c>
      <c r="L40" s="12">
        <v>134</v>
      </c>
      <c r="M40" s="13">
        <f t="shared" si="8"/>
        <v>105.04376823676532</v>
      </c>
      <c r="N40" s="13">
        <f t="shared" si="8"/>
        <v>55.856606919549812</v>
      </c>
      <c r="O40" s="14">
        <v>81</v>
      </c>
      <c r="P40" s="14">
        <v>71</v>
      </c>
      <c r="Q40" s="11">
        <f t="shared" si="10"/>
        <v>182.51928020565552</v>
      </c>
      <c r="R40" s="11">
        <f t="shared" si="11"/>
        <v>208.2262210796915</v>
      </c>
      <c r="S40" s="11">
        <f t="shared" si="12"/>
        <v>0.87654320987654322</v>
      </c>
      <c r="T40" s="15"/>
      <c r="U40" s="16"/>
      <c r="V40" s="17"/>
      <c r="W40" s="17"/>
      <c r="X40" s="18">
        <v>25.265999999999998</v>
      </c>
      <c r="Y40" s="18">
        <v>0.1595</v>
      </c>
      <c r="Z40" s="19">
        <f t="shared" si="7"/>
        <v>63.128314731259401</v>
      </c>
    </row>
    <row r="41" spans="1:26" s="5" customFormat="1" x14ac:dyDescent="0.25">
      <c r="A41" s="9" t="s">
        <v>20</v>
      </c>
      <c r="B41" s="9" t="s">
        <v>59</v>
      </c>
      <c r="C41" s="9" t="s">
        <v>63</v>
      </c>
      <c r="D41" s="10">
        <v>24.276345119999998</v>
      </c>
      <c r="E41" s="10">
        <v>0.81004920199999997</v>
      </c>
      <c r="F41" s="10">
        <v>329.46716240000001</v>
      </c>
      <c r="G41" s="10">
        <f t="shared" si="16"/>
        <v>449.11238471999997</v>
      </c>
      <c r="H41" s="10">
        <f t="shared" si="17"/>
        <v>29.968976032643507</v>
      </c>
      <c r="I41" s="11">
        <v>106.15880763230599</v>
      </c>
      <c r="J41" s="11">
        <v>209.956978612791</v>
      </c>
      <c r="K41" s="12">
        <v>328</v>
      </c>
      <c r="L41" s="12">
        <v>110</v>
      </c>
      <c r="M41" s="13">
        <f t="shared" si="8"/>
        <v>136.72363484785328</v>
      </c>
      <c r="N41" s="13">
        <f t="shared" si="8"/>
        <v>45.852438516048352</v>
      </c>
      <c r="O41" s="14">
        <v>85</v>
      </c>
      <c r="P41" s="14">
        <v>68</v>
      </c>
      <c r="Q41" s="11">
        <f t="shared" si="10"/>
        <v>174.80719794344472</v>
      </c>
      <c r="R41" s="11">
        <f t="shared" si="11"/>
        <v>218.50899742930591</v>
      </c>
      <c r="S41" s="11">
        <f t="shared" si="12"/>
        <v>0.8</v>
      </c>
      <c r="T41" s="15">
        <v>3.9390000000000001</v>
      </c>
      <c r="U41" s="16">
        <f>T41/100</f>
        <v>3.9390000000000001E-2</v>
      </c>
      <c r="V41" s="17">
        <f>(U41*Z41)</f>
        <v>2.5612986291218971</v>
      </c>
      <c r="W41" s="17">
        <f>D41/V41</f>
        <v>9.4781392704382856</v>
      </c>
      <c r="X41" s="18">
        <v>26.99</v>
      </c>
      <c r="Y41" s="18">
        <v>0.17549999999999999</v>
      </c>
      <c r="Z41" s="19">
        <f t="shared" si="7"/>
        <v>65.02408299370137</v>
      </c>
    </row>
    <row r="42" spans="1:26" s="5" customFormat="1" x14ac:dyDescent="0.25">
      <c r="A42" s="9" t="s">
        <v>21</v>
      </c>
      <c r="B42" s="9" t="s">
        <v>59</v>
      </c>
      <c r="C42" s="9" t="s">
        <v>63</v>
      </c>
      <c r="D42" s="10">
        <v>22.797953540000002</v>
      </c>
      <c r="E42" s="10">
        <v>0.62180456299999998</v>
      </c>
      <c r="F42" s="10">
        <v>323.45542490000003</v>
      </c>
      <c r="G42" s="10">
        <f t="shared" si="16"/>
        <v>421.76214049000004</v>
      </c>
      <c r="H42" s="10">
        <f t="shared" si="17"/>
        <v>36.664178580497172</v>
      </c>
      <c r="I42" s="11">
        <v>85.269090887538098</v>
      </c>
      <c r="J42" s="11">
        <v>158.72651445616799</v>
      </c>
      <c r="K42" s="12">
        <v>267</v>
      </c>
      <c r="L42" s="12">
        <v>94</v>
      </c>
      <c r="M42" s="13">
        <f t="shared" si="8"/>
        <v>111.29637348895373</v>
      </c>
      <c r="N42" s="13">
        <f t="shared" si="8"/>
        <v>39.182992913714045</v>
      </c>
      <c r="O42" s="14">
        <v>77</v>
      </c>
      <c r="P42" s="14">
        <v>58</v>
      </c>
      <c r="Q42" s="11">
        <f t="shared" si="10"/>
        <v>149.10025706940874</v>
      </c>
      <c r="R42" s="11">
        <f t="shared" si="11"/>
        <v>197.94344473007712</v>
      </c>
      <c r="S42" s="11">
        <f t="shared" si="12"/>
        <v>0.75324675324675328</v>
      </c>
      <c r="T42" s="15">
        <v>3.7160000000000002</v>
      </c>
      <c r="U42" s="16">
        <f>T42/100</f>
        <v>3.7159999999999999E-2</v>
      </c>
      <c r="V42" s="17">
        <f>(U42*Z42)</f>
        <v>2.2827078980359379</v>
      </c>
      <c r="W42" s="17">
        <f>D42/V42</f>
        <v>9.9872408377854924</v>
      </c>
      <c r="X42" s="18">
        <v>28.716000000000001</v>
      </c>
      <c r="Y42" s="18">
        <v>0.1764</v>
      </c>
      <c r="Z42" s="19">
        <f t="shared" si="7"/>
        <v>61.429168407856245</v>
      </c>
    </row>
    <row r="43" spans="1:26" s="5" customFormat="1" x14ac:dyDescent="0.25">
      <c r="A43" s="9" t="s">
        <v>22</v>
      </c>
      <c r="B43" s="9" t="s">
        <v>59</v>
      </c>
      <c r="C43" s="9" t="s">
        <v>63</v>
      </c>
      <c r="D43" s="10">
        <v>23.526014570000001</v>
      </c>
      <c r="E43" s="10">
        <v>0.66874445500000002</v>
      </c>
      <c r="F43" s="10">
        <v>325.16907559999999</v>
      </c>
      <c r="G43" s="10">
        <f t="shared" si="16"/>
        <v>435.23126954500003</v>
      </c>
      <c r="H43" s="10">
        <f t="shared" si="17"/>
        <v>35.17937890042019</v>
      </c>
      <c r="I43" s="11">
        <v>83.901335706564197</v>
      </c>
      <c r="J43" s="11">
        <v>179.02359845181999</v>
      </c>
      <c r="K43" s="12">
        <v>273</v>
      </c>
      <c r="L43" s="12">
        <v>105</v>
      </c>
      <c r="M43" s="13">
        <f t="shared" si="8"/>
        <v>113.7974155898291</v>
      </c>
      <c r="N43" s="13">
        <f t="shared" si="8"/>
        <v>43.768236765318882</v>
      </c>
      <c r="O43" s="14">
        <v>76</v>
      </c>
      <c r="P43" s="14">
        <v>74</v>
      </c>
      <c r="Q43" s="11">
        <f t="shared" si="10"/>
        <v>190.23136246786632</v>
      </c>
      <c r="R43" s="11">
        <f t="shared" si="11"/>
        <v>195.37275064267351</v>
      </c>
      <c r="S43" s="11">
        <f t="shared" si="12"/>
        <v>0.97368421052631582</v>
      </c>
      <c r="T43" s="15">
        <v>4.306</v>
      </c>
      <c r="U43" s="16">
        <f>T43/100</f>
        <v>4.3060000000000001E-2</v>
      </c>
      <c r="V43" s="17">
        <f>(U43*Z43)</f>
        <v>2.2587967707450143</v>
      </c>
      <c r="W43" s="17">
        <f>D43/V43</f>
        <v>10.415286082705203</v>
      </c>
      <c r="X43" s="18">
        <v>27.126999999999999</v>
      </c>
      <c r="Y43" s="18">
        <v>0.14230000000000001</v>
      </c>
      <c r="Z43" s="19">
        <f t="shared" si="7"/>
        <v>52.456961698676594</v>
      </c>
    </row>
    <row r="44" spans="1:26" s="5" customFormat="1" x14ac:dyDescent="0.25">
      <c r="A44" s="9" t="s">
        <v>23</v>
      </c>
      <c r="B44" s="9" t="s">
        <v>59</v>
      </c>
      <c r="C44" s="9" t="s">
        <v>63</v>
      </c>
      <c r="D44" s="10">
        <v>25.247748250000001</v>
      </c>
      <c r="E44" s="10">
        <v>0.84598840200000003</v>
      </c>
      <c r="F44" s="10">
        <v>330.0501496</v>
      </c>
      <c r="G44" s="10">
        <f t="shared" si="16"/>
        <v>467.083342625</v>
      </c>
      <c r="H44" s="10">
        <f t="shared" si="17"/>
        <v>29.844083193471487</v>
      </c>
      <c r="I44" s="11">
        <v>104.037323934193</v>
      </c>
      <c r="J44" s="11">
        <v>189.984161159379</v>
      </c>
      <c r="K44" s="12">
        <v>383</v>
      </c>
      <c r="L44" s="12">
        <v>104</v>
      </c>
      <c r="M44" s="13">
        <f t="shared" si="8"/>
        <v>159.64985410587744</v>
      </c>
      <c r="N44" s="13">
        <f t="shared" si="8"/>
        <v>43.351396415172985</v>
      </c>
      <c r="O44" s="14">
        <v>42</v>
      </c>
      <c r="P44" s="14">
        <v>65</v>
      </c>
      <c r="Q44" s="11">
        <f t="shared" si="10"/>
        <v>167.09511568123392</v>
      </c>
      <c r="R44" s="11">
        <f t="shared" si="11"/>
        <v>107.96915167095115</v>
      </c>
      <c r="S44" s="11">
        <f t="shared" si="12"/>
        <v>1.5476190476190477</v>
      </c>
      <c r="T44" s="15">
        <v>2.9220000000000002</v>
      </c>
      <c r="U44" s="16">
        <f>T44/100</f>
        <v>2.9220000000000003E-2</v>
      </c>
      <c r="V44" s="17">
        <f>(U44*Z44)</f>
        <v>1.6489908814589667</v>
      </c>
      <c r="W44" s="17">
        <f>D44/V44</f>
        <v>15.31102963265735</v>
      </c>
      <c r="X44" s="18">
        <v>19.739999999999998</v>
      </c>
      <c r="Y44" s="18">
        <v>0.1114</v>
      </c>
      <c r="Z44" s="19">
        <f t="shared" si="7"/>
        <v>56.433637284701113</v>
      </c>
    </row>
    <row r="45" spans="1:26" s="5" customFormat="1" x14ac:dyDescent="0.25">
      <c r="A45" s="9" t="s">
        <v>42</v>
      </c>
      <c r="B45" s="9" t="s">
        <v>59</v>
      </c>
      <c r="C45" s="9" t="s">
        <v>63</v>
      </c>
      <c r="D45" s="10">
        <v>28.668203770000002</v>
      </c>
      <c r="E45" s="10">
        <v>0.81328401900000002</v>
      </c>
      <c r="F45" s="10">
        <v>314.89765590000002</v>
      </c>
      <c r="G45" s="10">
        <f t="shared" si="16"/>
        <v>530.36176974500006</v>
      </c>
      <c r="H45" s="10">
        <f t="shared" si="17"/>
        <v>35.249928807466212</v>
      </c>
      <c r="I45" s="11"/>
      <c r="J45" s="11"/>
      <c r="K45" s="12">
        <v>292</v>
      </c>
      <c r="L45" s="12">
        <v>116</v>
      </c>
      <c r="M45" s="13">
        <f t="shared" si="8"/>
        <v>121.71738224260108</v>
      </c>
      <c r="N45" s="13">
        <f t="shared" si="8"/>
        <v>48.353480616923719</v>
      </c>
      <c r="O45" s="14">
        <v>58</v>
      </c>
      <c r="P45" s="14">
        <v>54</v>
      </c>
      <c r="Q45" s="11">
        <f t="shared" si="10"/>
        <v>138.81748071979433</v>
      </c>
      <c r="R45" s="11">
        <f t="shared" si="11"/>
        <v>149.10025706940874</v>
      </c>
      <c r="S45" s="11">
        <f t="shared" si="12"/>
        <v>0.93103448275862066</v>
      </c>
      <c r="T45" s="15"/>
      <c r="U45" s="16"/>
      <c r="V45" s="17"/>
      <c r="W45" s="17"/>
      <c r="X45" s="18">
        <v>29.608000000000001</v>
      </c>
      <c r="Y45" s="18">
        <v>0.16600000000000001</v>
      </c>
      <c r="Z45" s="19">
        <f t="shared" si="7"/>
        <v>56.065928127533091</v>
      </c>
    </row>
    <row r="46" spans="1:26" s="5" customFormat="1" x14ac:dyDescent="0.25">
      <c r="A46" s="9" t="s">
        <v>24</v>
      </c>
      <c r="B46" s="9" t="s">
        <v>59</v>
      </c>
      <c r="C46" s="9" t="s">
        <v>63</v>
      </c>
      <c r="D46" s="10">
        <v>20.38166842</v>
      </c>
      <c r="E46" s="10">
        <v>0.4081919</v>
      </c>
      <c r="F46" s="10">
        <v>305.1383209</v>
      </c>
      <c r="G46" s="10">
        <f t="shared" si="16"/>
        <v>377.06086577000002</v>
      </c>
      <c r="H46" s="10">
        <f t="shared" si="17"/>
        <v>49.93158467867687</v>
      </c>
      <c r="I46" s="11">
        <v>90.122532171899493</v>
      </c>
      <c r="J46" s="11">
        <v>191.87336587919901</v>
      </c>
      <c r="K46" s="12">
        <v>304</v>
      </c>
      <c r="L46" s="12">
        <v>74</v>
      </c>
      <c r="M46" s="13">
        <f t="shared" si="8"/>
        <v>126.71946644435181</v>
      </c>
      <c r="N46" s="13">
        <f t="shared" si="8"/>
        <v>30.846185910796166</v>
      </c>
      <c r="O46" s="14">
        <v>84</v>
      </c>
      <c r="P46" s="14">
        <v>59</v>
      </c>
      <c r="Q46" s="11">
        <f t="shared" si="10"/>
        <v>151.67095115681232</v>
      </c>
      <c r="R46" s="11">
        <f t="shared" si="11"/>
        <v>215.9383033419023</v>
      </c>
      <c r="S46" s="11">
        <f t="shared" si="12"/>
        <v>0.70238095238095233</v>
      </c>
      <c r="T46" s="15">
        <v>4.46</v>
      </c>
      <c r="U46" s="16">
        <f>T46/100</f>
        <v>4.4600000000000001E-2</v>
      </c>
      <c r="V46" s="17">
        <f>(U46*Z46)</f>
        <v>1.8843289224952737</v>
      </c>
      <c r="W46" s="17">
        <f>D46/V46</f>
        <v>10.81640693229402</v>
      </c>
      <c r="X46" s="18">
        <v>21.16</v>
      </c>
      <c r="Y46" s="18">
        <v>8.9399999999999993E-2</v>
      </c>
      <c r="Z46" s="19">
        <f t="shared" si="7"/>
        <v>42.249527410207932</v>
      </c>
    </row>
    <row r="47" spans="1:26" s="5" customFormat="1" x14ac:dyDescent="0.25">
      <c r="A47" s="9" t="s">
        <v>43</v>
      </c>
      <c r="B47" s="9" t="s">
        <v>59</v>
      </c>
      <c r="C47" s="9" t="s">
        <v>63</v>
      </c>
      <c r="D47" s="10">
        <v>25.022410480000001</v>
      </c>
      <c r="E47" s="10">
        <v>0.525279626</v>
      </c>
      <c r="F47" s="10">
        <v>300.79099150000002</v>
      </c>
      <c r="G47" s="10">
        <f t="shared" si="16"/>
        <v>462.91459388000004</v>
      </c>
      <c r="H47" s="10">
        <f t="shared" si="17"/>
        <v>47.636362123057104</v>
      </c>
      <c r="I47" s="11"/>
      <c r="J47" s="11"/>
      <c r="K47" s="12">
        <v>286</v>
      </c>
      <c r="L47" s="12">
        <v>106</v>
      </c>
      <c r="M47" s="13">
        <f t="shared" si="8"/>
        <v>119.21634014172572</v>
      </c>
      <c r="N47" s="13">
        <f t="shared" si="8"/>
        <v>44.185077115464779</v>
      </c>
      <c r="O47" s="14">
        <v>52</v>
      </c>
      <c r="P47" s="14">
        <v>53</v>
      </c>
      <c r="Q47" s="11">
        <f t="shared" si="10"/>
        <v>136.24678663239075</v>
      </c>
      <c r="R47" s="11">
        <f t="shared" si="11"/>
        <v>133.67609254498714</v>
      </c>
      <c r="S47" s="11">
        <f t="shared" si="12"/>
        <v>1.0192307692307692</v>
      </c>
      <c r="T47" s="15"/>
      <c r="U47" s="16"/>
      <c r="V47" s="17"/>
      <c r="W47" s="15"/>
      <c r="X47" s="18">
        <v>18.044</v>
      </c>
      <c r="Y47" s="18">
        <v>8.9499999999999996E-2</v>
      </c>
      <c r="Z47" s="19">
        <f t="shared" si="7"/>
        <v>49.600975393482592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University of New South Wales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Brandenburger</dc:creator>
  <cp:lastModifiedBy>Claire Brandenburger</cp:lastModifiedBy>
  <dcterms:created xsi:type="dcterms:W3CDTF">2017-04-06T03:58:22Z</dcterms:created>
  <dcterms:modified xsi:type="dcterms:W3CDTF">2019-05-14T03:22:59Z</dcterms:modified>
</cp:coreProperties>
</file>