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 showObjects="none"/>
  <mc:AlternateContent xmlns:mc="http://schemas.openxmlformats.org/markup-compatibility/2006">
    <mc:Choice Requires="x15">
      <x15ac:absPath xmlns:x15ac="http://schemas.microsoft.com/office/spreadsheetml/2010/11/ac" url="/Users/susana/Dropbox/PhD Bristol_MESOZOIC MARINE REPTILES/Ichthyosaur hydrodynamics_paper/Proceedings B/Supplementary_RESSUBMISSION/"/>
    </mc:Choice>
  </mc:AlternateContent>
  <xr:revisionPtr revIDLastSave="0" documentId="13_ncr:1_{D7C7D0E1-2CBF-B540-AF78-64BECBB33C09}" xr6:coauthVersionLast="36" xr6:coauthVersionMax="36" xr10:uidLastSave="{00000000-0000-0000-0000-000000000000}"/>
  <bookViews>
    <workbookView xWindow="5440" yWindow="-20820" windowWidth="29540" windowHeight="21140" tabRatio="500" activeTab="1" xr2:uid="{00000000-000D-0000-FFFF-FFFF00000000}"/>
  </bookViews>
  <sheets>
    <sheet name="Validation" sheetId="2" r:id="rId1"/>
    <sheet name="Ichthyosaur simulations" sheetId="1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0" i="1"/>
  <c r="F9" i="1"/>
  <c r="F8" i="1"/>
  <c r="F7" i="1"/>
  <c r="F6" i="1"/>
  <c r="F46" i="1" l="1"/>
  <c r="F45" i="1"/>
  <c r="F44" i="1"/>
  <c r="F43" i="1"/>
  <c r="F42" i="1"/>
  <c r="F40" i="1"/>
  <c r="F39" i="1"/>
  <c r="F38" i="1"/>
  <c r="F37" i="1"/>
  <c r="F36" i="1"/>
  <c r="F21" i="1"/>
  <c r="F31" i="1"/>
  <c r="F30" i="1"/>
  <c r="F29" i="1"/>
  <c r="F28" i="1"/>
  <c r="F27" i="1"/>
  <c r="F25" i="1"/>
  <c r="F24" i="1"/>
  <c r="F23" i="1"/>
  <c r="F22" i="1"/>
  <c r="C30" i="2"/>
  <c r="C29" i="2"/>
  <c r="C28" i="2"/>
  <c r="C27" i="2"/>
  <c r="C26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C16" i="2"/>
  <c r="C15" i="2"/>
  <c r="C14" i="2"/>
  <c r="C13" i="2"/>
  <c r="C12" i="2"/>
  <c r="C10" i="2"/>
  <c r="C9" i="2"/>
  <c r="C8" i="2"/>
  <c r="C7" i="2"/>
  <c r="C6" i="2"/>
  <c r="C91" i="1" l="1"/>
  <c r="C90" i="1"/>
  <c r="C89" i="1"/>
  <c r="C88" i="1"/>
  <c r="C87" i="1"/>
  <c r="C85" i="1"/>
  <c r="C84" i="1"/>
  <c r="C83" i="1"/>
  <c r="C82" i="1"/>
  <c r="C81" i="1"/>
  <c r="C76" i="1"/>
  <c r="C75" i="1"/>
  <c r="C74" i="1"/>
  <c r="C73" i="1"/>
  <c r="C72" i="1"/>
  <c r="C70" i="1"/>
  <c r="C69" i="1"/>
  <c r="C68" i="1"/>
  <c r="C67" i="1"/>
  <c r="C66" i="1"/>
  <c r="C61" i="1"/>
  <c r="C60" i="1"/>
  <c r="C59" i="1"/>
  <c r="C58" i="1"/>
  <c r="C57" i="1"/>
  <c r="C55" i="1"/>
  <c r="C54" i="1"/>
  <c r="C53" i="1"/>
  <c r="C52" i="1"/>
  <c r="C51" i="1"/>
  <c r="C46" i="1"/>
  <c r="C45" i="1"/>
  <c r="C44" i="1"/>
  <c r="C43" i="1"/>
  <c r="C42" i="1"/>
  <c r="C40" i="1"/>
  <c r="C39" i="1"/>
  <c r="C38" i="1"/>
  <c r="C37" i="1"/>
  <c r="C36" i="1"/>
  <c r="C31" i="1"/>
  <c r="C30" i="1"/>
  <c r="C29" i="1"/>
  <c r="C28" i="1"/>
  <c r="C27" i="1"/>
  <c r="C25" i="1"/>
  <c r="C24" i="1"/>
  <c r="C23" i="1"/>
  <c r="C22" i="1"/>
  <c r="C21" i="1"/>
  <c r="C16" i="1"/>
  <c r="C15" i="1"/>
  <c r="C14" i="1"/>
  <c r="C13" i="1"/>
  <c r="C12" i="1"/>
  <c r="C6" i="1"/>
  <c r="C7" i="1"/>
  <c r="C8" i="1"/>
  <c r="C9" i="1"/>
  <c r="C10" i="1"/>
  <c r="F98" i="1" l="1"/>
  <c r="F97" i="1"/>
  <c r="F91" i="1" l="1"/>
  <c r="F90" i="1"/>
  <c r="F89" i="1"/>
  <c r="F88" i="1"/>
  <c r="F87" i="1"/>
  <c r="F85" i="1"/>
  <c r="F84" i="1"/>
  <c r="F83" i="1"/>
  <c r="F82" i="1"/>
  <c r="F81" i="1"/>
  <c r="F76" i="1"/>
  <c r="F75" i="1"/>
  <c r="F74" i="1"/>
  <c r="F73" i="1"/>
  <c r="F72" i="1"/>
  <c r="F70" i="1"/>
  <c r="F69" i="1"/>
  <c r="F68" i="1"/>
  <c r="F67" i="1"/>
  <c r="F66" i="1"/>
  <c r="F61" i="1"/>
  <c r="F60" i="1"/>
  <c r="F59" i="1"/>
  <c r="F58" i="1"/>
  <c r="F57" i="1"/>
  <c r="F55" i="1"/>
  <c r="F54" i="1"/>
  <c r="F53" i="1"/>
  <c r="F52" i="1"/>
  <c r="F51" i="1"/>
</calcChain>
</file>

<file path=xl/sharedStrings.xml><?xml version="1.0" encoding="utf-8"?>
<sst xmlns="http://schemas.openxmlformats.org/spreadsheetml/2006/main" count="136" uniqueCount="35">
  <si>
    <t>Re</t>
  </si>
  <si>
    <t xml:space="preserve">Cartorhynchus </t>
  </si>
  <si>
    <t>Utatsusaurus</t>
  </si>
  <si>
    <t>Chaohusaurus</t>
  </si>
  <si>
    <t>Mixosaurus</t>
  </si>
  <si>
    <t>Shonisaurus</t>
  </si>
  <si>
    <t>Guizhouichthyosaurus</t>
  </si>
  <si>
    <t>Temnodontosaurus</t>
  </si>
  <si>
    <t>Stenopterygius</t>
  </si>
  <si>
    <t>Ophthalmosaurus</t>
  </si>
  <si>
    <t>Tursiops</t>
  </si>
  <si>
    <t xml:space="preserve">        NO FINS</t>
  </si>
  <si>
    <t xml:space="preserve">     +FINS</t>
  </si>
  <si>
    <t>Length (m)</t>
  </si>
  <si>
    <t>COEFFICIENTS</t>
  </si>
  <si>
    <t>FORCES (Newtons)</t>
  </si>
  <si>
    <t>Total Drag, D</t>
  </si>
  <si>
    <t>Skin friction drag, Df</t>
  </si>
  <si>
    <t xml:space="preserve">Pressure drag, Dp </t>
  </si>
  <si>
    <r>
      <t>Velocity, v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</si>
  <si>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r>
      <t>Total Drag coefficient (C</t>
    </r>
    <r>
      <rPr>
        <b/>
        <vertAlign val="subscript"/>
        <sz val="11"/>
        <color rgb="FF000000"/>
        <rFont val="Arial"/>
        <family val="2"/>
      </rPr>
      <t>d</t>
    </r>
    <r>
      <rPr>
        <b/>
        <sz val="11"/>
        <color rgb="FF000000"/>
        <rFont val="Arial"/>
        <family val="2"/>
      </rPr>
      <t>)</t>
    </r>
  </si>
  <si>
    <t>PARAMETERS OF MODELS</t>
  </si>
  <si>
    <r>
      <t>Skin friction drag coefficient (C</t>
    </r>
    <r>
      <rPr>
        <b/>
        <vertAlign val="subscript"/>
        <sz val="11"/>
        <color rgb="FF000000"/>
        <rFont val="Arial"/>
        <family val="2"/>
      </rPr>
      <t>f</t>
    </r>
    <r>
      <rPr>
        <b/>
        <sz val="11"/>
        <color rgb="FF000000"/>
        <rFont val="Arial"/>
        <family val="2"/>
      </rPr>
      <t>)</t>
    </r>
  </si>
  <si>
    <r>
      <t>Pressure drag coefficient (C</t>
    </r>
    <r>
      <rPr>
        <b/>
        <vertAlign val="subscript"/>
        <sz val="11"/>
        <color rgb="FF000000"/>
        <rFont val="Arial"/>
        <family val="2"/>
      </rPr>
      <t>p</t>
    </r>
    <r>
      <rPr>
        <b/>
        <sz val="11"/>
        <color rgb="FF000000"/>
        <rFont val="Arial"/>
        <family val="2"/>
      </rPr>
      <t>)</t>
    </r>
  </si>
  <si>
    <t>CFD, SST k-ω</t>
  </si>
  <si>
    <r>
      <t>ITTC</t>
    </r>
    <r>
      <rPr>
        <b/>
        <sz val="8"/>
        <color theme="1"/>
        <rFont val="Arial"/>
        <family val="2"/>
      </rPr>
      <t>57</t>
    </r>
  </si>
  <si>
    <t xml:space="preserve">Wetted surface area, S (m^2) </t>
  </si>
  <si>
    <t>DRAG COEFFICIENT</t>
  </si>
  <si>
    <t>BODIES OF REVOLUTION VALIDATION RESULTS</t>
  </si>
  <si>
    <t>ICHTHYOSAUR SIMULATION RESULTS</t>
  </si>
  <si>
    <t>EXPERIMENTAL (Gertler, 1950)</t>
  </si>
  <si>
    <t>Wetted surface area, S (m^2) NO FINS</t>
  </si>
  <si>
    <t>Wetted surface area, S (m^2) + FINS</t>
  </si>
  <si>
    <r>
      <t xml:space="preserve">Cartorhynchus </t>
    </r>
    <r>
      <rPr>
        <sz val="11"/>
        <color theme="1"/>
        <rFont val="Arial"/>
        <family val="2"/>
      </rPr>
      <t>short tail</t>
    </r>
  </si>
  <si>
    <r>
      <t xml:space="preserve">Cartorhynchus </t>
    </r>
    <r>
      <rPr>
        <sz val="11"/>
        <color theme="1"/>
        <rFont val="Arial"/>
        <family val="2"/>
      </rPr>
      <t>long tail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</si>
</sst>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00000"/>
    <numFmt numFmtId="166" formatCode="0.000"/>
    <numFmt numFmtId="167" formatCode="0.0"/>
    <numFmt numFmtId="168" formatCode="0E+00"/>
    <numFmt numFmtId="169" formatCode="0.0E+00"/>
  </numFmts>
  <fonts count="2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vertAlign val="subscript"/>
      <sz val="11"/>
      <color rgb="FF000000"/>
      <name val="Arial"/>
      <family val="2"/>
    </font>
    <font>
      <sz val="11"/>
      <name val="Calibri"/>
      <family val="2"/>
      <scheme val="minor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wrapText="1"/>
    </xf>
    <xf numFmtId="165" fontId="4" fillId="0" borderId="0" xfId="0" applyNumberFormat="1" applyFont="1"/>
    <xf numFmtId="166" fontId="0" fillId="0" borderId="0" xfId="0" applyNumberFormat="1" applyFont="1" applyFill="1"/>
    <xf numFmtId="166" fontId="0" fillId="0" borderId="0" xfId="0" applyNumberForma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right" vertical="center" wrapText="1"/>
    </xf>
    <xf numFmtId="2" fontId="12" fillId="0" borderId="0" xfId="0" applyNumberFormat="1" applyFont="1" applyFill="1"/>
    <xf numFmtId="165" fontId="8" fillId="0" borderId="0" xfId="0" applyNumberFormat="1" applyFont="1"/>
    <xf numFmtId="2" fontId="8" fillId="0" borderId="0" xfId="0" applyNumberFormat="1" applyFont="1" applyFill="1" applyAlignment="1"/>
    <xf numFmtId="2" fontId="8" fillId="0" borderId="0" xfId="0" applyNumberFormat="1" applyFont="1" applyFill="1"/>
    <xf numFmtId="165" fontId="8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Alignment="1">
      <alignment horizontal="center" wrapText="1"/>
    </xf>
    <xf numFmtId="0" fontId="14" fillId="0" borderId="0" xfId="0" applyFont="1" applyAlignment="1">
      <alignment horizontal="left"/>
    </xf>
    <xf numFmtId="0" fontId="13" fillId="0" borderId="0" xfId="0" applyFont="1"/>
    <xf numFmtId="2" fontId="16" fillId="0" borderId="0" xfId="0" applyNumberFormat="1" applyFont="1" applyFill="1"/>
    <xf numFmtId="0" fontId="13" fillId="0" borderId="0" xfId="0" applyFont="1" applyAlignment="1">
      <alignment horizontal="right"/>
    </xf>
    <xf numFmtId="0" fontId="13" fillId="0" borderId="0" xfId="0" applyFont="1" applyFill="1"/>
    <xf numFmtId="2" fontId="7" fillId="0" borderId="0" xfId="0" applyNumberFormat="1" applyFont="1"/>
    <xf numFmtId="2" fontId="7" fillId="0" borderId="0" xfId="0" applyNumberFormat="1" applyFont="1" applyFill="1" applyAlignment="1"/>
    <xf numFmtId="2" fontId="8" fillId="0" borderId="0" xfId="0" applyNumberFormat="1" applyFont="1"/>
    <xf numFmtId="2" fontId="16" fillId="0" borderId="0" xfId="0" applyNumberFormat="1" applyFont="1"/>
    <xf numFmtId="168" fontId="8" fillId="0" borderId="0" xfId="0" applyNumberFormat="1" applyFont="1" applyFill="1" applyAlignment="1">
      <alignment horizontal="right"/>
    </xf>
    <xf numFmtId="2" fontId="7" fillId="0" borderId="0" xfId="0" applyNumberFormat="1" applyFont="1" applyFill="1"/>
    <xf numFmtId="167" fontId="8" fillId="0" borderId="0" xfId="0" applyNumberFormat="1" applyFont="1" applyFill="1"/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1" fontId="8" fillId="0" borderId="0" xfId="0" applyNumberFormat="1" applyFont="1" applyFill="1" applyAlignment="1">
      <alignment horizontal="right" vertical="center" wrapText="1"/>
    </xf>
    <xf numFmtId="164" fontId="8" fillId="0" borderId="0" xfId="0" applyNumberFormat="1" applyFont="1"/>
    <xf numFmtId="0" fontId="18" fillId="2" borderId="0" xfId="0" applyFont="1" applyFill="1"/>
    <xf numFmtId="0" fontId="19" fillId="2" borderId="0" xfId="0" applyFont="1" applyFill="1"/>
    <xf numFmtId="0" fontId="20" fillId="0" borderId="0" xfId="0" applyFont="1"/>
    <xf numFmtId="0" fontId="10" fillId="0" borderId="0" xfId="0" applyFont="1" applyAlignment="1">
      <alignment horizontal="right" wrapText="1"/>
    </xf>
    <xf numFmtId="166" fontId="8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right" vertical="center" wrapText="1"/>
    </xf>
    <xf numFmtId="169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2" fontId="0" fillId="0" borderId="0" xfId="0" applyNumberFormat="1"/>
    <xf numFmtId="0" fontId="18" fillId="0" borderId="0" xfId="0" applyFont="1"/>
    <xf numFmtId="0" fontId="19" fillId="0" borderId="0" xfId="0" applyFont="1" applyFill="1"/>
    <xf numFmtId="165" fontId="20" fillId="0" borderId="0" xfId="0" applyNumberFormat="1" applyFont="1"/>
    <xf numFmtId="0" fontId="20" fillId="2" borderId="0" xfId="0" applyFont="1" applyFill="1"/>
    <xf numFmtId="2" fontId="22" fillId="0" borderId="0" xfId="0" applyNumberFormat="1" applyFont="1"/>
    <xf numFmtId="2" fontId="12" fillId="0" borderId="0" xfId="0" applyNumberFormat="1" applyFont="1"/>
    <xf numFmtId="164" fontId="12" fillId="0" borderId="0" xfId="0" applyNumberFormat="1" applyFont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workbookViewId="0">
      <selection activeCell="H26" sqref="H26"/>
    </sheetView>
  </sheetViews>
  <sheetFormatPr baseColWidth="10" defaultRowHeight="16" x14ac:dyDescent="0.2"/>
  <cols>
    <col min="1" max="1" width="17.1640625" customWidth="1"/>
  </cols>
  <sheetData>
    <row r="1" spans="1:15" ht="18" x14ac:dyDescent="0.2">
      <c r="A1" s="47" t="s">
        <v>28</v>
      </c>
    </row>
    <row r="3" spans="1:15" ht="18" x14ac:dyDescent="0.2">
      <c r="A3" s="37" t="s">
        <v>27</v>
      </c>
      <c r="B3" s="38"/>
      <c r="C3" s="38"/>
      <c r="D3" s="38"/>
      <c r="E3" s="38"/>
      <c r="F3" s="38"/>
    </row>
    <row r="4" spans="1:15" x14ac:dyDescent="0.2">
      <c r="A4" s="20" t="s">
        <v>20</v>
      </c>
      <c r="B4" s="9"/>
      <c r="C4" s="7"/>
      <c r="D4" s="7"/>
      <c r="E4" s="7"/>
      <c r="F4" s="7"/>
    </row>
    <row r="5" spans="1:15" ht="30" x14ac:dyDescent="0.2">
      <c r="A5" s="18"/>
      <c r="B5" s="32" t="s">
        <v>19</v>
      </c>
      <c r="C5" s="33" t="s">
        <v>0</v>
      </c>
      <c r="D5" s="34">
        <v>4154</v>
      </c>
      <c r="E5" s="34">
        <v>4157</v>
      </c>
      <c r="F5" s="34">
        <v>4159</v>
      </c>
      <c r="G5" s="5"/>
      <c r="H5" s="5"/>
      <c r="I5" s="5"/>
      <c r="J5" s="5"/>
      <c r="K5" s="5"/>
      <c r="L5" s="5"/>
      <c r="M5" s="5"/>
      <c r="N5" s="5"/>
      <c r="O5" s="5"/>
    </row>
    <row r="6" spans="1:15" x14ac:dyDescent="0.2">
      <c r="A6" s="54" t="s">
        <v>30</v>
      </c>
      <c r="B6" s="43">
        <v>1.46</v>
      </c>
      <c r="C6" s="44">
        <f>B6*998.2*2.74/0.0010016</f>
        <v>3986820.3674121411</v>
      </c>
      <c r="D6" s="36">
        <v>4.0000000000000001E-3</v>
      </c>
      <c r="E6" s="45">
        <v>3.5800000000000007E-3</v>
      </c>
      <c r="F6" s="45">
        <v>3.48E-3</v>
      </c>
    </row>
    <row r="7" spans="1:15" ht="17" x14ac:dyDescent="0.2">
      <c r="A7" s="54"/>
      <c r="B7" s="43">
        <v>2.93</v>
      </c>
      <c r="C7" s="44">
        <f t="shared" ref="C7:C10" si="0">B7*998.2*2.74/0.0010016</f>
        <v>8000947.7236421732</v>
      </c>
      <c r="D7" s="36">
        <v>3.65E-3</v>
      </c>
      <c r="E7" s="45">
        <v>3.2300000000000002E-3</v>
      </c>
      <c r="F7" s="45">
        <v>3.0799999999999998E-3</v>
      </c>
      <c r="G7" s="2"/>
      <c r="H7" s="2"/>
      <c r="I7" s="2"/>
      <c r="J7" s="2"/>
      <c r="K7" s="2"/>
      <c r="L7" s="2"/>
      <c r="M7" s="2"/>
      <c r="N7" s="2"/>
      <c r="O7" s="2"/>
    </row>
    <row r="8" spans="1:15" ht="17" x14ac:dyDescent="0.2">
      <c r="A8" s="54"/>
      <c r="B8" s="43">
        <v>4.3899999999999997</v>
      </c>
      <c r="C8" s="44">
        <f t="shared" si="0"/>
        <v>11987768.091054313</v>
      </c>
      <c r="D8" s="36">
        <v>3.5999999999999999E-3</v>
      </c>
      <c r="E8" s="45">
        <v>3.0800000000000003E-3</v>
      </c>
      <c r="F8" s="45">
        <v>2.9800000000000004E-3</v>
      </c>
      <c r="G8" s="3"/>
      <c r="H8" s="3"/>
      <c r="I8" s="3"/>
      <c r="J8" s="3"/>
      <c r="K8" s="3"/>
      <c r="L8" s="3"/>
      <c r="M8" s="3"/>
      <c r="N8" s="3"/>
      <c r="O8" s="3"/>
    </row>
    <row r="9" spans="1:15" ht="17" x14ac:dyDescent="0.2">
      <c r="A9" s="54"/>
      <c r="B9" s="43">
        <v>5.86</v>
      </c>
      <c r="C9" s="44">
        <f t="shared" si="0"/>
        <v>16001895.447284346</v>
      </c>
      <c r="D9" s="36">
        <v>3.3500000000000001E-3</v>
      </c>
      <c r="E9" s="45">
        <v>2.8800000000000002E-3</v>
      </c>
      <c r="F9" s="45">
        <v>2.7799999999999999E-3</v>
      </c>
      <c r="G9" s="3"/>
      <c r="H9" s="3"/>
      <c r="I9" s="3"/>
      <c r="J9" s="3"/>
      <c r="K9" s="3"/>
      <c r="L9" s="3"/>
      <c r="M9" s="3"/>
      <c r="N9" s="3"/>
      <c r="O9" s="3"/>
    </row>
    <row r="10" spans="1:15" ht="17" x14ac:dyDescent="0.2">
      <c r="A10" s="54"/>
      <c r="B10" s="43">
        <v>7.32</v>
      </c>
      <c r="C10" s="44">
        <f t="shared" si="0"/>
        <v>19988715.814696487</v>
      </c>
      <c r="D10" s="36">
        <v>3.2500000000000003E-3</v>
      </c>
      <c r="E10" s="45">
        <v>2.7300000000000002E-3</v>
      </c>
      <c r="F10" s="45">
        <v>2.6800000000000005E-3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17" x14ac:dyDescent="0.2">
      <c r="A11" s="42"/>
      <c r="B11" s="35"/>
      <c r="C11" s="29"/>
      <c r="D11" s="45"/>
      <c r="E11" s="45"/>
      <c r="F11" s="45"/>
      <c r="G11" s="3"/>
      <c r="H11" s="3"/>
      <c r="I11" s="3"/>
      <c r="J11" s="3"/>
      <c r="K11" s="3"/>
      <c r="L11" s="3"/>
      <c r="M11" s="3"/>
      <c r="N11" s="3"/>
      <c r="O11" s="3"/>
    </row>
    <row r="12" spans="1:15" ht="17" x14ac:dyDescent="0.2">
      <c r="A12" s="54" t="s">
        <v>24</v>
      </c>
      <c r="B12" s="43">
        <v>1.46</v>
      </c>
      <c r="C12" s="44">
        <f>B12*998.2*2.74/0.0010016</f>
        <v>3986820.3674121411</v>
      </c>
      <c r="D12" s="45">
        <v>4.0661100000000004E-3</v>
      </c>
      <c r="E12" s="36">
        <v>3.5800279999999999E-3</v>
      </c>
      <c r="F12" s="36">
        <v>3.4655200000000001E-3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">
      <c r="A13" s="54"/>
      <c r="B13" s="43">
        <v>2.93</v>
      </c>
      <c r="C13" s="44">
        <f t="shared" ref="C13:C16" si="1">B13*998.2*2.74/0.0010016</f>
        <v>8000947.7236421732</v>
      </c>
      <c r="D13" s="45">
        <v>3.565E-3</v>
      </c>
      <c r="E13" s="36">
        <v>3.2067570000000002E-3</v>
      </c>
      <c r="F13" s="36">
        <v>3.1058599999999998E-3</v>
      </c>
    </row>
    <row r="14" spans="1:15" x14ac:dyDescent="0.2">
      <c r="A14" s="54"/>
      <c r="B14" s="43">
        <v>4.3899999999999997</v>
      </c>
      <c r="C14" s="44">
        <f t="shared" si="1"/>
        <v>11987768.091054313</v>
      </c>
      <c r="D14" s="45">
        <v>3.4424500000000001E-3</v>
      </c>
      <c r="E14" s="36">
        <v>3.015111E-3</v>
      </c>
      <c r="F14" s="36">
        <v>3.0460000000000001E-3</v>
      </c>
    </row>
    <row r="15" spans="1:15" x14ac:dyDescent="0.2">
      <c r="A15" s="54"/>
      <c r="B15" s="43">
        <v>5.86</v>
      </c>
      <c r="C15" s="44">
        <f t="shared" si="1"/>
        <v>16001895.447284346</v>
      </c>
      <c r="D15" s="45">
        <v>3.3039800000000002E-3</v>
      </c>
      <c r="E15" s="36">
        <v>2.9009999999999999E-3</v>
      </c>
      <c r="F15" s="36">
        <v>2.7850000000000001E-3</v>
      </c>
    </row>
    <row r="16" spans="1:15" x14ac:dyDescent="0.2">
      <c r="A16" s="54"/>
      <c r="B16" s="43">
        <v>7.32</v>
      </c>
      <c r="C16" s="44">
        <f t="shared" si="1"/>
        <v>19988715.814696487</v>
      </c>
      <c r="D16" s="45">
        <v>3.2495499999999999E-3</v>
      </c>
      <c r="E16" s="36">
        <v>2.7980150000000001E-3</v>
      </c>
      <c r="F16" s="36">
        <v>2.7152299999999999E-3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"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">
      <c r="A18" s="20" t="s">
        <v>22</v>
      </c>
      <c r="B18" s="9"/>
      <c r="G18" s="5"/>
      <c r="H18" s="5"/>
      <c r="I18" s="5"/>
      <c r="J18" s="5"/>
      <c r="K18" s="5"/>
      <c r="L18" s="5"/>
      <c r="M18" s="5"/>
      <c r="N18" s="5"/>
      <c r="O18" s="5"/>
    </row>
    <row r="19" spans="1:15" ht="30" x14ac:dyDescent="0.2">
      <c r="A19" s="21"/>
      <c r="B19" s="32" t="s">
        <v>19</v>
      </c>
      <c r="C19" s="33" t="s">
        <v>0</v>
      </c>
      <c r="D19" s="34">
        <v>4154</v>
      </c>
      <c r="E19" s="34">
        <v>4157</v>
      </c>
      <c r="F19" s="34">
        <v>4159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">
      <c r="A20" s="54" t="s">
        <v>25</v>
      </c>
      <c r="B20" s="43">
        <v>1.46</v>
      </c>
      <c r="C20" s="44">
        <f>B20*998.2*2.74/0.0010016</f>
        <v>3986820.3674121411</v>
      </c>
      <c r="D20" s="36">
        <f>0.075/(LOG(C20)-2)^2</f>
        <v>3.5434579083280511E-3</v>
      </c>
      <c r="E20" s="36">
        <f>0.075/(LOG(C20)-2)^2</f>
        <v>3.5434579083280511E-3</v>
      </c>
      <c r="F20" s="36">
        <f>0.075/(LOG(C20)-2)^2</f>
        <v>3.5434579083280511E-3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2">
      <c r="A21" s="54"/>
      <c r="B21" s="43">
        <v>2.93</v>
      </c>
      <c r="C21" s="44">
        <f t="shared" ref="C21:C24" si="2">B21*998.2*2.74/0.0010016</f>
        <v>8000947.7236421732</v>
      </c>
      <c r="D21" s="36">
        <f t="shared" ref="D21:D24" si="3">0.075/(LOG(C21)-2)^2</f>
        <v>3.1196970466151686E-3</v>
      </c>
      <c r="E21" s="36">
        <f t="shared" ref="E21:E24" si="4">0.075/(LOG(C21)-2)^2</f>
        <v>3.1196970466151686E-3</v>
      </c>
      <c r="F21" s="36">
        <f t="shared" ref="F21:F24" si="5">0.075/(LOG(C21)-2)^2</f>
        <v>3.1196970466151686E-3</v>
      </c>
    </row>
    <row r="22" spans="1:15" x14ac:dyDescent="0.2">
      <c r="A22" s="54"/>
      <c r="B22" s="43">
        <v>4.3899999999999997</v>
      </c>
      <c r="C22" s="44">
        <f t="shared" si="2"/>
        <v>11987768.091054313</v>
      </c>
      <c r="D22" s="36">
        <f t="shared" si="3"/>
        <v>2.9076999441263467E-3</v>
      </c>
      <c r="E22" s="36">
        <f t="shared" si="4"/>
        <v>2.9076999441263467E-3</v>
      </c>
      <c r="F22" s="36">
        <f t="shared" si="5"/>
        <v>2.9076999441263467E-3</v>
      </c>
    </row>
    <row r="23" spans="1:15" x14ac:dyDescent="0.2">
      <c r="A23" s="54"/>
      <c r="B23" s="43">
        <v>5.86</v>
      </c>
      <c r="C23" s="44">
        <f t="shared" si="2"/>
        <v>16001895.447284346</v>
      </c>
      <c r="D23" s="36">
        <f t="shared" si="3"/>
        <v>2.7692239263773315E-3</v>
      </c>
      <c r="E23" s="36">
        <f t="shared" si="4"/>
        <v>2.7692239263773315E-3</v>
      </c>
      <c r="F23" s="36">
        <f t="shared" si="5"/>
        <v>2.7692239263773315E-3</v>
      </c>
    </row>
    <row r="24" spans="1:15" x14ac:dyDescent="0.2">
      <c r="A24" s="54"/>
      <c r="B24" s="43">
        <v>7.32</v>
      </c>
      <c r="C24" s="44">
        <f t="shared" si="2"/>
        <v>19988715.814696487</v>
      </c>
      <c r="D24" s="36">
        <f t="shared" si="3"/>
        <v>2.6691986815751099E-3</v>
      </c>
      <c r="E24" s="36">
        <f t="shared" si="4"/>
        <v>2.6691986815751099E-3</v>
      </c>
      <c r="F24" s="36">
        <f t="shared" si="5"/>
        <v>2.6691986815751099E-3</v>
      </c>
    </row>
    <row r="25" spans="1:15" x14ac:dyDescent="0.2">
      <c r="A25" s="42"/>
      <c r="B25" s="7"/>
      <c r="D25" s="36"/>
      <c r="E25" s="36"/>
      <c r="F25" s="36"/>
    </row>
    <row r="26" spans="1:15" x14ac:dyDescent="0.2">
      <c r="A26" s="54" t="s">
        <v>24</v>
      </c>
      <c r="B26" s="43">
        <v>1.46</v>
      </c>
      <c r="C26" s="44">
        <f>B26*998.2*2.74/0.0010016</f>
        <v>3986820.3674121411</v>
      </c>
      <c r="D26" s="36">
        <v>3.3825000000000001E-3</v>
      </c>
      <c r="E26" s="36">
        <v>3.3433540000000002E-3</v>
      </c>
      <c r="F26" s="36">
        <v>3.3180000000000002E-3</v>
      </c>
    </row>
    <row r="27" spans="1:15" x14ac:dyDescent="0.2">
      <c r="A27" s="54"/>
      <c r="B27" s="43">
        <v>2.93</v>
      </c>
      <c r="C27" s="44">
        <f t="shared" ref="C27:C30" si="6">B27*998.2*2.74/0.0010016</f>
        <v>8000947.7236421732</v>
      </c>
      <c r="D27" s="36">
        <v>3.039E-3</v>
      </c>
      <c r="E27" s="36">
        <v>2.990543E-3</v>
      </c>
      <c r="F27" s="36">
        <v>2.9610000000000001E-3</v>
      </c>
    </row>
    <row r="28" spans="1:15" x14ac:dyDescent="0.2">
      <c r="A28" s="54"/>
      <c r="B28" s="43">
        <v>4.3899999999999997</v>
      </c>
      <c r="C28" s="44">
        <f t="shared" si="6"/>
        <v>11987768.091054313</v>
      </c>
      <c r="D28" s="36">
        <v>2.86156E-3</v>
      </c>
      <c r="E28" s="36">
        <v>2.8086040000000001E-3</v>
      </c>
      <c r="F28" s="36">
        <v>2.8E-3</v>
      </c>
    </row>
    <row r="29" spans="1:15" x14ac:dyDescent="0.2">
      <c r="A29" s="54"/>
      <c r="B29" s="43">
        <v>5.86</v>
      </c>
      <c r="C29" s="44">
        <f t="shared" si="6"/>
        <v>16001895.447284346</v>
      </c>
      <c r="D29" s="36">
        <v>2.74384E-3</v>
      </c>
      <c r="E29" s="36">
        <v>2.7000000000000001E-3</v>
      </c>
      <c r="F29" s="36">
        <v>2.6700000000000001E-3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">
      <c r="A30" s="54"/>
      <c r="B30" s="43">
        <v>7.32</v>
      </c>
      <c r="C30" s="44">
        <f t="shared" si="6"/>
        <v>19988715.814696487</v>
      </c>
      <c r="D30" s="36">
        <v>2.7899999999999999E-3</v>
      </c>
      <c r="E30" s="36">
        <v>2.6021109999999998E-3</v>
      </c>
      <c r="F30" s="36">
        <v>2.5720000000000001E-3</v>
      </c>
    </row>
    <row r="31" spans="1:15" ht="17" x14ac:dyDescent="0.2">
      <c r="A31" s="42"/>
      <c r="B31" s="43"/>
      <c r="C31" s="44"/>
      <c r="D31" s="36"/>
      <c r="E31" s="36"/>
      <c r="F31" s="36"/>
      <c r="G31" s="2"/>
      <c r="H31" s="2"/>
      <c r="I31" s="2"/>
      <c r="J31" s="2"/>
      <c r="K31" s="2"/>
      <c r="L31" s="2"/>
      <c r="M31" s="2"/>
      <c r="N31" s="2"/>
      <c r="O31" s="2"/>
    </row>
    <row r="32" spans="1:15" ht="17" x14ac:dyDescent="0.2">
      <c r="G32" s="3"/>
      <c r="H32" s="3"/>
      <c r="I32" s="3"/>
      <c r="J32" s="3"/>
      <c r="K32" s="3"/>
      <c r="L32" s="3"/>
      <c r="M32" s="3"/>
      <c r="N32" s="3"/>
      <c r="O32" s="3"/>
    </row>
    <row r="33" spans="1:15" s="39" customFormat="1" ht="19" x14ac:dyDescent="0.25">
      <c r="A33" s="37" t="s">
        <v>21</v>
      </c>
      <c r="B33" s="38"/>
      <c r="C33" s="38"/>
      <c r="D33" s="38"/>
      <c r="E33" s="48"/>
      <c r="F33" s="48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7" x14ac:dyDescent="0.2">
      <c r="A34" s="7"/>
      <c r="D34" s="34">
        <v>4154</v>
      </c>
      <c r="E34" s="34">
        <v>4157</v>
      </c>
      <c r="F34" s="34">
        <v>4159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ht="17" x14ac:dyDescent="0.2">
      <c r="A35" s="1" t="s">
        <v>13</v>
      </c>
      <c r="D35">
        <v>2.74</v>
      </c>
      <c r="E35">
        <v>2.74</v>
      </c>
      <c r="F35">
        <v>2.74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7" x14ac:dyDescent="0.2">
      <c r="A36" s="1" t="s">
        <v>26</v>
      </c>
      <c r="D36" s="46">
        <v>4.6529999999999996</v>
      </c>
      <c r="E36" s="46">
        <v>2.6173000000000002</v>
      </c>
      <c r="F36" s="46">
        <v>1.7901</v>
      </c>
      <c r="G36" s="3"/>
      <c r="H36" s="3"/>
      <c r="I36" s="3"/>
      <c r="J36" s="3"/>
      <c r="K36" s="3"/>
      <c r="L36" s="3"/>
      <c r="M36" s="3"/>
      <c r="N36" s="3"/>
      <c r="O36" s="3"/>
    </row>
    <row r="39" spans="1:15" ht="17" x14ac:dyDescent="0.2">
      <c r="C39" s="1"/>
    </row>
    <row r="40" spans="1:15" x14ac:dyDescent="0.2">
      <c r="A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x14ac:dyDescent="0.2">
      <c r="A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7" x14ac:dyDescent="0.2"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7" x14ac:dyDescent="0.2"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7" x14ac:dyDescent="0.2"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</sheetData>
  <mergeCells count="4">
    <mergeCell ref="A6:A10"/>
    <mergeCell ref="A12:A16"/>
    <mergeCell ref="A20:A24"/>
    <mergeCell ref="A26:A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6"/>
  <sheetViews>
    <sheetView tabSelected="1" workbookViewId="0">
      <selection activeCell="J28" sqref="J28"/>
    </sheetView>
  </sheetViews>
  <sheetFormatPr baseColWidth="10" defaultRowHeight="16" x14ac:dyDescent="0.2"/>
  <cols>
    <col min="1" max="1" width="16.6640625" style="7" customWidth="1"/>
    <col min="2" max="2" width="10.33203125" style="7" customWidth="1"/>
    <col min="3" max="3" width="10.5" style="7" customWidth="1"/>
    <col min="4" max="4" width="13.5" style="7" customWidth="1"/>
    <col min="5" max="5" width="14" style="7" customWidth="1"/>
    <col min="6" max="6" width="13.5" style="7" customWidth="1"/>
    <col min="7" max="7" width="15.1640625" style="7" customWidth="1"/>
    <col min="8" max="8" width="13.83203125" style="7" customWidth="1"/>
    <col min="9" max="9" width="13.6640625" style="7" customWidth="1"/>
    <col min="10" max="10" width="13.5" style="7" customWidth="1"/>
    <col min="11" max="11" width="19.6640625" style="7" customWidth="1"/>
    <col min="12" max="14" width="17.1640625" style="7" customWidth="1"/>
    <col min="15" max="15" width="14.5" style="7" customWidth="1"/>
  </cols>
  <sheetData>
    <row r="1" spans="1:18" ht="18" x14ac:dyDescent="0.2">
      <c r="A1" s="47" t="s">
        <v>29</v>
      </c>
    </row>
    <row r="3" spans="1:18" s="39" customFormat="1" ht="19" x14ac:dyDescent="0.25">
      <c r="A3" s="37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8" ht="17" x14ac:dyDescent="0.2">
      <c r="A4" s="20" t="s">
        <v>16</v>
      </c>
      <c r="B4" s="9"/>
      <c r="P4" s="1"/>
    </row>
    <row r="5" spans="1:18" ht="37" customHeight="1" x14ac:dyDescent="0.2">
      <c r="A5" s="18"/>
      <c r="B5" s="32" t="s">
        <v>19</v>
      </c>
      <c r="C5" s="33" t="s">
        <v>0</v>
      </c>
      <c r="D5" s="34" t="s">
        <v>33</v>
      </c>
      <c r="E5" s="34" t="s">
        <v>34</v>
      </c>
      <c r="F5" s="8" t="s">
        <v>1</v>
      </c>
      <c r="G5" s="34" t="s">
        <v>3</v>
      </c>
      <c r="H5" s="34" t="s">
        <v>2</v>
      </c>
      <c r="I5" s="34" t="s">
        <v>4</v>
      </c>
      <c r="J5" s="34" t="s">
        <v>5</v>
      </c>
      <c r="K5" s="34" t="s">
        <v>6</v>
      </c>
      <c r="L5" s="34" t="s">
        <v>7</v>
      </c>
      <c r="M5" s="34" t="s">
        <v>8</v>
      </c>
      <c r="N5" s="34" t="s">
        <v>9</v>
      </c>
      <c r="O5" s="34" t="s">
        <v>10</v>
      </c>
      <c r="P5" s="1"/>
    </row>
    <row r="6" spans="1:18" ht="17" x14ac:dyDescent="0.2">
      <c r="A6" s="54" t="s">
        <v>11</v>
      </c>
      <c r="B6" s="35">
        <v>1</v>
      </c>
      <c r="C6" s="29">
        <f>B6*998.2*1/0.0010016</f>
        <v>996605.43130990409</v>
      </c>
      <c r="D6" s="16">
        <v>0.50591600000000003</v>
      </c>
      <c r="E6" s="16">
        <v>0.40779114</v>
      </c>
      <c r="F6" s="27">
        <f>+AVERAGE(D6,E6)</f>
        <v>0.45685357000000004</v>
      </c>
      <c r="G6" s="15">
        <v>0.48181192</v>
      </c>
      <c r="H6" s="16">
        <v>0.53483685999999997</v>
      </c>
      <c r="I6" s="16">
        <v>0.63885968000000004</v>
      </c>
      <c r="J6" s="16">
        <v>0.95203238000000001</v>
      </c>
      <c r="K6" s="16">
        <v>0.72697984000000004</v>
      </c>
      <c r="L6" s="30">
        <v>0.79854782000000002</v>
      </c>
      <c r="M6" s="30">
        <v>0.93919311999999999</v>
      </c>
      <c r="N6" s="16">
        <v>1.08564112</v>
      </c>
      <c r="O6" s="16">
        <v>1.0850351600000001</v>
      </c>
      <c r="P6" s="1"/>
    </row>
    <row r="7" spans="1:18" ht="17" x14ac:dyDescent="0.2">
      <c r="A7" s="54"/>
      <c r="B7" s="35">
        <v>5</v>
      </c>
      <c r="C7" s="29">
        <f t="shared" ref="C7:C10" si="0">B7*998.2*1/0.0010016</f>
        <v>4983027.1565495208</v>
      </c>
      <c r="D7" s="16">
        <v>9.5002656000000005</v>
      </c>
      <c r="E7" s="16">
        <v>7.6444961999999999</v>
      </c>
      <c r="F7" s="27">
        <f t="shared" ref="F7:F10" si="1">+AVERAGE(D7,E7)</f>
        <v>8.5723809000000006</v>
      </c>
      <c r="G7" s="15">
        <v>8.8617451999999997</v>
      </c>
      <c r="H7" s="16">
        <v>9.9021495999999996</v>
      </c>
      <c r="I7" s="16">
        <v>11.8902658</v>
      </c>
      <c r="J7" s="15">
        <v>17.4917436</v>
      </c>
      <c r="K7" s="16">
        <v>13.553307200000001</v>
      </c>
      <c r="L7" s="30">
        <v>14.5951608</v>
      </c>
      <c r="M7" s="30">
        <v>17.393574999999998</v>
      </c>
      <c r="N7" s="16">
        <v>19.660417200000001</v>
      </c>
      <c r="O7" s="16">
        <v>20.019390000000001</v>
      </c>
      <c r="P7" s="1"/>
    </row>
    <row r="8" spans="1:18" ht="17" x14ac:dyDescent="0.2">
      <c r="A8" s="54"/>
      <c r="B8" s="35">
        <v>10</v>
      </c>
      <c r="C8" s="29">
        <f t="shared" si="0"/>
        <v>9966054.3130990416</v>
      </c>
      <c r="D8" s="16">
        <v>33.892859999999999</v>
      </c>
      <c r="E8" s="16">
        <v>27.338000000000001</v>
      </c>
      <c r="F8" s="27">
        <f t="shared" si="1"/>
        <v>30.61543</v>
      </c>
      <c r="G8" s="15">
        <v>31.525683999999998</v>
      </c>
      <c r="H8" s="16">
        <v>35.402666000000004</v>
      </c>
      <c r="I8" s="16">
        <v>42.597738</v>
      </c>
      <c r="J8" s="15">
        <v>61.933047999999999</v>
      </c>
      <c r="K8" s="16">
        <v>48.556840000000001</v>
      </c>
      <c r="L8" s="30">
        <v>52.154077999999998</v>
      </c>
      <c r="M8" s="30">
        <v>62.105814000000002</v>
      </c>
      <c r="N8" s="16">
        <v>69.819336000000007</v>
      </c>
      <c r="O8" s="16">
        <v>71.693404000000001</v>
      </c>
      <c r="P8" s="1"/>
    </row>
    <row r="9" spans="1:18" ht="17" x14ac:dyDescent="0.2">
      <c r="A9" s="54"/>
      <c r="B9" s="35">
        <v>25</v>
      </c>
      <c r="C9" s="29">
        <f t="shared" si="0"/>
        <v>24915135.782747604</v>
      </c>
      <c r="D9" s="16">
        <v>185.869676</v>
      </c>
      <c r="E9" s="16">
        <v>149.444266</v>
      </c>
      <c r="F9" s="27">
        <f t="shared" si="1"/>
        <v>167.656971</v>
      </c>
      <c r="G9" s="15">
        <v>171.40181799999999</v>
      </c>
      <c r="H9" s="16">
        <v>192.25378599999999</v>
      </c>
      <c r="I9" s="16">
        <v>237.98132000000001</v>
      </c>
      <c r="J9" s="15">
        <v>336.06204000000002</v>
      </c>
      <c r="K9" s="16">
        <v>268.84822000000003</v>
      </c>
      <c r="L9" s="30">
        <v>284.98829999999998</v>
      </c>
      <c r="M9" s="30">
        <v>338.90910000000002</v>
      </c>
      <c r="N9" s="16">
        <v>388.93851999999998</v>
      </c>
      <c r="O9" s="16">
        <v>393.27652</v>
      </c>
      <c r="P9" s="1"/>
    </row>
    <row r="10" spans="1:18" ht="17" x14ac:dyDescent="0.2">
      <c r="A10" s="54"/>
      <c r="B10" s="35">
        <v>50</v>
      </c>
      <c r="C10" s="29">
        <f t="shared" si="0"/>
        <v>49830271.565495208</v>
      </c>
      <c r="D10" s="16">
        <v>693.99671999999998</v>
      </c>
      <c r="E10" s="16">
        <v>558.93982000000005</v>
      </c>
      <c r="F10" s="27">
        <f t="shared" si="1"/>
        <v>626.46827000000008</v>
      </c>
      <c r="G10" s="15">
        <v>639.62508000000003</v>
      </c>
      <c r="H10" s="16">
        <v>717.30589999999995</v>
      </c>
      <c r="I10" s="16">
        <v>866.15761999999995</v>
      </c>
      <c r="J10" s="15">
        <v>1244.23442</v>
      </c>
      <c r="K10" s="16">
        <v>998.44568000000004</v>
      </c>
      <c r="L10" s="30">
        <v>1064.65408</v>
      </c>
      <c r="M10" s="30">
        <v>1264.48</v>
      </c>
      <c r="N10" s="16">
        <v>1415.43914</v>
      </c>
      <c r="O10" s="16">
        <v>1472.88248</v>
      </c>
      <c r="P10" s="1"/>
    </row>
    <row r="11" spans="1:18" ht="17" x14ac:dyDescent="0.2">
      <c r="A11" s="24"/>
      <c r="B11" s="18"/>
      <c r="C11" s="18"/>
      <c r="D11" s="17"/>
      <c r="E11" s="17"/>
      <c r="F11" s="27"/>
      <c r="G11" s="17"/>
      <c r="H11" s="17"/>
      <c r="I11" s="17"/>
      <c r="J11" s="17"/>
      <c r="K11" s="17"/>
      <c r="L11" s="17"/>
      <c r="M11" s="17"/>
      <c r="N11" s="17"/>
      <c r="O11" s="17"/>
      <c r="P11" s="1"/>
      <c r="R11" s="4"/>
    </row>
    <row r="12" spans="1:18" ht="17" customHeight="1" x14ac:dyDescent="0.2">
      <c r="A12" s="54" t="s">
        <v>12</v>
      </c>
      <c r="B12" s="35">
        <v>1</v>
      </c>
      <c r="C12" s="29">
        <f>B12*998.2*1/0.0010016</f>
        <v>996605.43130990409</v>
      </c>
      <c r="D12" s="16">
        <v>0.79142683999999996</v>
      </c>
      <c r="E12" s="16">
        <v>0.65685362000000003</v>
      </c>
      <c r="F12" s="27">
        <f t="shared" ref="F12:F16" si="2">+AVERAGE(D12,E12)</f>
        <v>0.72414022999999994</v>
      </c>
      <c r="G12" s="16">
        <v>0.86749686000000004</v>
      </c>
      <c r="H12" s="16">
        <v>0.71937680000000004</v>
      </c>
      <c r="I12" s="16">
        <v>0.97589599999999999</v>
      </c>
      <c r="J12" s="16">
        <v>1.2772510800000001</v>
      </c>
      <c r="K12" s="16">
        <v>1.12154898</v>
      </c>
      <c r="L12" s="30">
        <v>1.01580512</v>
      </c>
      <c r="M12" s="51">
        <v>1.20849356</v>
      </c>
      <c r="N12" s="16">
        <v>1.4578829200000001</v>
      </c>
      <c r="O12" s="16">
        <v>1.3185946399999999</v>
      </c>
      <c r="P12" s="1"/>
    </row>
    <row r="13" spans="1:18" ht="17" x14ac:dyDescent="0.2">
      <c r="A13" s="54"/>
      <c r="B13" s="35">
        <v>5</v>
      </c>
      <c r="C13" s="29">
        <f t="shared" ref="C13:C16" si="3">B13*998.2*1/0.0010016</f>
        <v>4983027.1565495208</v>
      </c>
      <c r="D13" s="16">
        <v>13.64662</v>
      </c>
      <c r="E13" s="16">
        <v>10.841536</v>
      </c>
      <c r="F13" s="27">
        <f t="shared" si="2"/>
        <v>12.244078</v>
      </c>
      <c r="G13" s="16">
        <v>13.2514878</v>
      </c>
      <c r="H13" s="16">
        <v>13.035187000000001</v>
      </c>
      <c r="I13" s="16">
        <v>17.195741000000002</v>
      </c>
      <c r="J13" s="16">
        <v>22.515367999999999</v>
      </c>
      <c r="K13" s="16">
        <v>19.998855200000001</v>
      </c>
      <c r="L13" s="30">
        <v>18.187855800000001</v>
      </c>
      <c r="M13" s="51">
        <v>22.363921999999999</v>
      </c>
      <c r="N13" s="16">
        <v>25.018969999999999</v>
      </c>
      <c r="O13" s="16">
        <v>23.667415999999999</v>
      </c>
      <c r="P13" s="1"/>
    </row>
    <row r="14" spans="1:18" ht="17" x14ac:dyDescent="0.2">
      <c r="A14" s="54"/>
      <c r="B14" s="35">
        <v>10</v>
      </c>
      <c r="C14" s="29">
        <f t="shared" si="3"/>
        <v>9966054.3130990416</v>
      </c>
      <c r="D14" s="16">
        <v>48.835168000000003</v>
      </c>
      <c r="E14" s="16">
        <v>38.975898000000001</v>
      </c>
      <c r="F14" s="27">
        <f t="shared" si="2"/>
        <v>43.905533000000005</v>
      </c>
      <c r="G14" s="16">
        <v>47.216410000000003</v>
      </c>
      <c r="H14" s="16">
        <v>46.420110000000001</v>
      </c>
      <c r="I14" s="16">
        <v>60.162312</v>
      </c>
      <c r="J14" s="16">
        <v>79.270042000000004</v>
      </c>
      <c r="K14" s="16">
        <v>71.530323999999993</v>
      </c>
      <c r="L14" s="30">
        <v>64.488442000000006</v>
      </c>
      <c r="M14" s="51">
        <v>80.935136</v>
      </c>
      <c r="N14" s="16">
        <v>89.678433999999996</v>
      </c>
      <c r="O14" s="16">
        <v>83.928963999999993</v>
      </c>
      <c r="P14" s="1"/>
    </row>
    <row r="15" spans="1:18" ht="17" x14ac:dyDescent="0.2">
      <c r="A15" s="54"/>
      <c r="B15" s="35">
        <v>25</v>
      </c>
      <c r="C15" s="29">
        <f t="shared" si="3"/>
        <v>24915135.782747604</v>
      </c>
      <c r="D15" s="16">
        <v>268.49212</v>
      </c>
      <c r="E15" s="16">
        <v>214.41476</v>
      </c>
      <c r="F15" s="27">
        <f t="shared" si="2"/>
        <v>241.45344</v>
      </c>
      <c r="G15" s="16">
        <v>262.76463999999999</v>
      </c>
      <c r="H15" s="16">
        <v>252.91362000000001</v>
      </c>
      <c r="I15" s="16">
        <v>329.51960000000003</v>
      </c>
      <c r="J15" s="16">
        <v>431.44582000000003</v>
      </c>
      <c r="K15" s="16">
        <v>397.35239999999999</v>
      </c>
      <c r="L15" s="26">
        <v>349.78924000000001</v>
      </c>
      <c r="M15" s="51">
        <v>454.00846000000001</v>
      </c>
      <c r="N15" s="16">
        <v>500.48234000000002</v>
      </c>
      <c r="O15" s="16">
        <v>456.62290000000002</v>
      </c>
      <c r="P15" s="1"/>
    </row>
    <row r="16" spans="1:18" ht="17" x14ac:dyDescent="0.2">
      <c r="A16" s="54"/>
      <c r="B16" s="35">
        <v>50</v>
      </c>
      <c r="C16" s="29">
        <f t="shared" si="3"/>
        <v>49830271.565495208</v>
      </c>
      <c r="D16" s="16">
        <v>1001.8616</v>
      </c>
      <c r="E16" s="16">
        <v>800.16557999999998</v>
      </c>
      <c r="F16" s="27">
        <f t="shared" si="2"/>
        <v>901.01359000000002</v>
      </c>
      <c r="G16" s="15">
        <v>976.21627999999998</v>
      </c>
      <c r="H16" s="16">
        <v>943.61947999999995</v>
      </c>
      <c r="I16" s="16">
        <v>1250.6285600000001</v>
      </c>
      <c r="J16" s="16">
        <v>1612.7346</v>
      </c>
      <c r="K16" s="16">
        <v>1471.8533199999999</v>
      </c>
      <c r="L16" s="26">
        <v>1308.5478000000001</v>
      </c>
      <c r="M16" s="51">
        <v>1646.3870999999999</v>
      </c>
      <c r="N16" s="31">
        <v>1834.48064</v>
      </c>
      <c r="O16" s="16">
        <v>1698.22028</v>
      </c>
      <c r="P16" s="1"/>
    </row>
    <row r="17" spans="1:18" ht="17" x14ac:dyDescent="0.2">
      <c r="A17" s="21"/>
      <c r="D17" s="14"/>
      <c r="E17" s="14"/>
      <c r="F17" s="14"/>
      <c r="G17" s="14"/>
      <c r="H17" s="14"/>
      <c r="I17" s="17"/>
      <c r="J17" s="17"/>
      <c r="K17" s="14"/>
      <c r="L17" s="14"/>
      <c r="M17" s="14"/>
      <c r="N17" s="14"/>
      <c r="O17" s="14"/>
      <c r="P17" s="1"/>
      <c r="R17" s="4"/>
    </row>
    <row r="18" spans="1:18" ht="17" x14ac:dyDescent="0.2">
      <c r="A18" s="21"/>
      <c r="I18" s="18"/>
      <c r="J18" s="18"/>
      <c r="P18" s="1"/>
    </row>
    <row r="19" spans="1:18" ht="17" x14ac:dyDescent="0.2">
      <c r="A19" s="20" t="s">
        <v>17</v>
      </c>
      <c r="B19" s="9"/>
      <c r="I19" s="18"/>
      <c r="J19" s="18"/>
      <c r="P19" s="1"/>
    </row>
    <row r="20" spans="1:18" ht="32" x14ac:dyDescent="0.2">
      <c r="A20" s="21"/>
      <c r="B20" s="10" t="s">
        <v>19</v>
      </c>
      <c r="C20" s="11" t="s">
        <v>0</v>
      </c>
      <c r="D20" s="34" t="s">
        <v>33</v>
      </c>
      <c r="E20" s="34" t="s">
        <v>34</v>
      </c>
      <c r="F20" s="8" t="s">
        <v>1</v>
      </c>
      <c r="G20" s="8" t="s">
        <v>3</v>
      </c>
      <c r="H20" s="8" t="s">
        <v>2</v>
      </c>
      <c r="I20" s="19" t="s">
        <v>4</v>
      </c>
      <c r="J20" s="19" t="s">
        <v>5</v>
      </c>
      <c r="K20" s="8" t="s">
        <v>6</v>
      </c>
      <c r="L20" s="8" t="s">
        <v>7</v>
      </c>
      <c r="M20" s="8" t="s">
        <v>8</v>
      </c>
      <c r="N20" s="8" t="s">
        <v>9</v>
      </c>
      <c r="O20" s="8" t="s">
        <v>10</v>
      </c>
    </row>
    <row r="21" spans="1:18" ht="16" customHeight="1" x14ac:dyDescent="0.2">
      <c r="A21" s="55" t="s">
        <v>11</v>
      </c>
      <c r="B21" s="12">
        <v>1</v>
      </c>
      <c r="C21" s="29">
        <f>B21*998.2*1/0.0010016</f>
        <v>996605.43130990409</v>
      </c>
      <c r="D21" s="13">
        <v>0.44909374000000002</v>
      </c>
      <c r="E21" s="13">
        <v>0.36637584000000001</v>
      </c>
      <c r="F21" s="27">
        <f>+AVERAGE(D21,E21)</f>
        <v>0.40773479000000001</v>
      </c>
      <c r="G21" s="15">
        <v>0.39866743999999998</v>
      </c>
      <c r="H21" s="13">
        <v>0.43849828000000002</v>
      </c>
      <c r="I21" s="16">
        <v>0.52373599999999998</v>
      </c>
      <c r="J21" s="13">
        <v>0.65878124000000005</v>
      </c>
      <c r="K21" s="13">
        <v>0.56733624000000005</v>
      </c>
      <c r="L21" s="22">
        <v>0.66564573999999999</v>
      </c>
      <c r="M21" s="25">
        <v>0.75540390000000002</v>
      </c>
      <c r="N21" s="27">
        <v>0.87014787999999998</v>
      </c>
      <c r="O21" s="27">
        <v>0.85158124000000002</v>
      </c>
    </row>
    <row r="22" spans="1:18" x14ac:dyDescent="0.2">
      <c r="A22" s="55"/>
      <c r="B22" s="12">
        <v>5</v>
      </c>
      <c r="C22" s="29">
        <f t="shared" ref="C22:C25" si="4">B22*998.2*1/0.0010016</f>
        <v>4983027.1565495208</v>
      </c>
      <c r="D22" s="13">
        <v>8.5120237999999997</v>
      </c>
      <c r="E22" s="13">
        <v>6.9332428000000004</v>
      </c>
      <c r="F22" s="27">
        <f t="shared" ref="F22:F25" si="5">+AVERAGE(D22,E22)</f>
        <v>7.7226333</v>
      </c>
      <c r="G22" s="15">
        <v>7.5434901999999999</v>
      </c>
      <c r="H22" s="13">
        <v>8.2789172000000004</v>
      </c>
      <c r="I22" s="16">
        <v>9.9738462000000006</v>
      </c>
      <c r="J22" s="15">
        <v>12.7593838</v>
      </c>
      <c r="K22" s="13">
        <v>10.8277778</v>
      </c>
      <c r="L22" s="22">
        <v>12.3747758</v>
      </c>
      <c r="M22" s="25">
        <v>14.408073399999999</v>
      </c>
      <c r="N22" s="27">
        <v>16.107994999999999</v>
      </c>
      <c r="O22" s="27">
        <v>16.340214599999999</v>
      </c>
    </row>
    <row r="23" spans="1:18" x14ac:dyDescent="0.2">
      <c r="A23" s="55"/>
      <c r="B23" s="12">
        <v>10</v>
      </c>
      <c r="C23" s="29">
        <f t="shared" si="4"/>
        <v>9966054.3130990416</v>
      </c>
      <c r="D23" s="13">
        <v>30.476659999999999</v>
      </c>
      <c r="E23" s="13">
        <v>24.819925999999999</v>
      </c>
      <c r="F23" s="27">
        <f t="shared" si="5"/>
        <v>27.648292999999999</v>
      </c>
      <c r="G23" s="15">
        <v>26.973849999999999</v>
      </c>
      <c r="H23" s="13">
        <v>29.711724</v>
      </c>
      <c r="I23" s="16">
        <v>35.855744000000001</v>
      </c>
      <c r="J23" s="15">
        <v>45.605404</v>
      </c>
      <c r="K23" s="13">
        <v>38.958202</v>
      </c>
      <c r="L23" s="22">
        <v>44.334878000000003</v>
      </c>
      <c r="M23" s="25">
        <v>51.666665999999999</v>
      </c>
      <c r="N23" s="27">
        <v>57.331992</v>
      </c>
      <c r="O23" s="27">
        <v>58.72542</v>
      </c>
    </row>
    <row r="24" spans="1:18" x14ac:dyDescent="0.2">
      <c r="A24" s="55"/>
      <c r="B24" s="12">
        <v>25</v>
      </c>
      <c r="C24" s="29">
        <f t="shared" si="4"/>
        <v>24915135.782747604</v>
      </c>
      <c r="D24" s="13">
        <v>166.67193</v>
      </c>
      <c r="E24" s="13">
        <v>135.71349599999999</v>
      </c>
      <c r="F24" s="27">
        <f t="shared" si="5"/>
        <v>151.192713</v>
      </c>
      <c r="G24" s="15">
        <v>147.16589400000001</v>
      </c>
      <c r="H24" s="16">
        <v>161.75919999999999</v>
      </c>
      <c r="I24" s="13">
        <v>200.80328</v>
      </c>
      <c r="J24" s="15">
        <v>249.67959999999999</v>
      </c>
      <c r="K24" s="13">
        <v>216.42066</v>
      </c>
      <c r="L24" s="22">
        <v>242.34003999999999</v>
      </c>
      <c r="M24" s="25">
        <v>282.50497999999999</v>
      </c>
      <c r="N24" s="27">
        <v>319.71688</v>
      </c>
      <c r="O24" s="27">
        <v>321.98052000000001</v>
      </c>
    </row>
    <row r="25" spans="1:18" x14ac:dyDescent="0.2">
      <c r="A25" s="55"/>
      <c r="B25" s="12">
        <v>50</v>
      </c>
      <c r="C25" s="29">
        <f t="shared" si="4"/>
        <v>49830271.565495208</v>
      </c>
      <c r="D25" s="13">
        <v>622.71615999999995</v>
      </c>
      <c r="E25" s="13">
        <v>507.0009</v>
      </c>
      <c r="F25" s="27">
        <f t="shared" si="5"/>
        <v>564.85852999999997</v>
      </c>
      <c r="G25" s="15">
        <v>549.40186000000006</v>
      </c>
      <c r="H25" s="16">
        <v>603.87016000000006</v>
      </c>
      <c r="I25" s="16">
        <v>730.54913999999997</v>
      </c>
      <c r="J25" s="15">
        <v>930.64679999999998</v>
      </c>
      <c r="K25" s="13">
        <v>804.17818</v>
      </c>
      <c r="L25" s="22">
        <v>904.55151999999998</v>
      </c>
      <c r="M25" s="25">
        <v>1054.19</v>
      </c>
      <c r="N25" s="27">
        <v>1162.09574</v>
      </c>
      <c r="O25" s="27">
        <v>1203.49216</v>
      </c>
    </row>
    <row r="26" spans="1:18" x14ac:dyDescent="0.2">
      <c r="A26" s="21"/>
      <c r="D26" s="14"/>
      <c r="E26" s="14"/>
      <c r="F26" s="27"/>
      <c r="G26" s="14"/>
      <c r="H26" s="14"/>
      <c r="I26" s="17"/>
      <c r="J26" s="17"/>
      <c r="K26" s="14"/>
      <c r="L26" s="14"/>
      <c r="M26" s="14"/>
      <c r="N26" s="14"/>
      <c r="O26" s="14"/>
    </row>
    <row r="27" spans="1:18" ht="16" customHeight="1" x14ac:dyDescent="0.2">
      <c r="A27" s="55" t="s">
        <v>12</v>
      </c>
      <c r="B27" s="12">
        <v>1</v>
      </c>
      <c r="C27" s="29">
        <f>B27*998.2*1/0.0010016</f>
        <v>996605.43130990409</v>
      </c>
      <c r="D27" s="13">
        <v>0.54578026000000002</v>
      </c>
      <c r="E27" s="13">
        <v>0.43810282</v>
      </c>
      <c r="F27" s="27">
        <f t="shared" ref="F27:F31" si="6">+AVERAGE(D27,E27)</f>
        <v>0.49194154000000001</v>
      </c>
      <c r="G27" s="13">
        <v>0.48288310000000001</v>
      </c>
      <c r="H27" s="13">
        <v>0.53717139999999997</v>
      </c>
      <c r="I27" s="16">
        <v>0.68885300000000005</v>
      </c>
      <c r="J27" s="13">
        <v>0.84745093999999999</v>
      </c>
      <c r="K27" s="13">
        <v>0.75225458000000001</v>
      </c>
      <c r="L27" s="28">
        <v>0.75744915999999995</v>
      </c>
      <c r="M27" s="51">
        <v>0.84657408000000001</v>
      </c>
      <c r="N27" s="16">
        <v>0.92123142000000002</v>
      </c>
      <c r="O27" s="16">
        <v>1.0258876800000001</v>
      </c>
    </row>
    <row r="28" spans="1:18" x14ac:dyDescent="0.2">
      <c r="A28" s="55"/>
      <c r="B28" s="12">
        <v>5</v>
      </c>
      <c r="C28" s="29">
        <f t="shared" ref="C28:C31" si="7">B28*998.2*1/0.0010016</f>
        <v>4983027.1565495208</v>
      </c>
      <c r="D28" s="13">
        <v>10.491331799999999</v>
      </c>
      <c r="E28" s="13">
        <v>8.3947284</v>
      </c>
      <c r="F28" s="27">
        <f t="shared" si="6"/>
        <v>9.4430300999999996</v>
      </c>
      <c r="G28" s="13">
        <v>9.3573749999999993</v>
      </c>
      <c r="H28" s="13">
        <v>10.1918706</v>
      </c>
      <c r="I28" s="16">
        <v>12.865577999999999</v>
      </c>
      <c r="J28" s="13">
        <v>15.8919906</v>
      </c>
      <c r="K28" s="13">
        <v>14.528700000000001</v>
      </c>
      <c r="L28" s="22">
        <v>14.8380276</v>
      </c>
      <c r="M28" s="51">
        <v>16.248940600000001</v>
      </c>
      <c r="N28" s="16">
        <v>18.041457000000001</v>
      </c>
      <c r="O28" s="16">
        <v>19.087426600000001</v>
      </c>
    </row>
    <row r="29" spans="1:18" x14ac:dyDescent="0.2">
      <c r="A29" s="55"/>
      <c r="B29" s="12">
        <v>10</v>
      </c>
      <c r="C29" s="29">
        <f t="shared" si="7"/>
        <v>9966054.3130990416</v>
      </c>
      <c r="D29" s="13">
        <v>37.794899999999998</v>
      </c>
      <c r="E29" s="13">
        <v>30.528866000000001</v>
      </c>
      <c r="F29" s="27">
        <f t="shared" si="6"/>
        <v>34.161883000000003</v>
      </c>
      <c r="G29" s="13">
        <v>33.571255999999998</v>
      </c>
      <c r="H29" s="13">
        <v>36.489370000000001</v>
      </c>
      <c r="I29" s="16">
        <v>45.388762</v>
      </c>
      <c r="J29" s="13">
        <v>56.367992000000001</v>
      </c>
      <c r="K29" s="13">
        <v>52.254134000000001</v>
      </c>
      <c r="L29" s="22">
        <v>52.444581999999997</v>
      </c>
      <c r="M29" s="51">
        <v>58.441298000000003</v>
      </c>
      <c r="N29" s="16">
        <v>64.987921999999998</v>
      </c>
      <c r="O29" s="16">
        <v>67.907542000000007</v>
      </c>
    </row>
    <row r="30" spans="1:18" x14ac:dyDescent="0.2">
      <c r="A30" s="55"/>
      <c r="B30" s="12">
        <v>25</v>
      </c>
      <c r="C30" s="29">
        <f t="shared" si="7"/>
        <v>24915135.782747604</v>
      </c>
      <c r="D30" s="13">
        <v>210.09801999999999</v>
      </c>
      <c r="E30" s="13">
        <v>168.68678800000001</v>
      </c>
      <c r="F30" s="27">
        <f t="shared" si="6"/>
        <v>189.392404</v>
      </c>
      <c r="G30" s="13">
        <v>185.08781999999999</v>
      </c>
      <c r="H30" s="13">
        <v>199.067544</v>
      </c>
      <c r="I30" s="16">
        <v>248.78198</v>
      </c>
      <c r="J30" s="13">
        <v>307.9572</v>
      </c>
      <c r="K30" s="13">
        <v>290.11360000000002</v>
      </c>
      <c r="L30" s="26">
        <v>284.42106000000001</v>
      </c>
      <c r="M30" s="51">
        <v>327.93013999999999</v>
      </c>
      <c r="N30" s="16">
        <v>362.54996</v>
      </c>
      <c r="O30" s="16">
        <v>369.08841999999999</v>
      </c>
    </row>
    <row r="31" spans="1:18" x14ac:dyDescent="0.2">
      <c r="A31" s="55"/>
      <c r="B31" s="12">
        <v>50</v>
      </c>
      <c r="C31" s="29">
        <f t="shared" si="7"/>
        <v>49830271.565495208</v>
      </c>
      <c r="D31" s="13">
        <v>785.06587999999999</v>
      </c>
      <c r="E31" s="13">
        <v>629.51390000000004</v>
      </c>
      <c r="F31" s="27">
        <f t="shared" si="6"/>
        <v>707.28989000000001</v>
      </c>
      <c r="G31" s="15">
        <v>689.00684000000001</v>
      </c>
      <c r="H31" s="13">
        <v>742.16179999999997</v>
      </c>
      <c r="I31" s="16">
        <v>929.26288</v>
      </c>
      <c r="J31" s="13">
        <v>1148.7890400000001</v>
      </c>
      <c r="K31" s="13">
        <v>1072.30144</v>
      </c>
      <c r="L31" s="26">
        <v>1058.7204400000001</v>
      </c>
      <c r="M31" s="51">
        <v>1192.0013200000001</v>
      </c>
      <c r="N31" s="31">
        <v>1325.02656</v>
      </c>
      <c r="O31" s="16">
        <v>1369.9119599999999</v>
      </c>
    </row>
    <row r="32" spans="1:18" x14ac:dyDescent="0.2">
      <c r="A32" s="21"/>
    </row>
    <row r="33" spans="1:15" x14ac:dyDescent="0.2">
      <c r="A33" s="21"/>
    </row>
    <row r="34" spans="1:15" x14ac:dyDescent="0.2">
      <c r="A34" s="20" t="s">
        <v>18</v>
      </c>
      <c r="B34" s="9"/>
    </row>
    <row r="35" spans="1:15" ht="32" x14ac:dyDescent="0.2">
      <c r="A35" s="21"/>
      <c r="B35" s="10" t="s">
        <v>19</v>
      </c>
      <c r="C35" s="11" t="s">
        <v>0</v>
      </c>
      <c r="D35" s="34" t="s">
        <v>33</v>
      </c>
      <c r="E35" s="34" t="s">
        <v>34</v>
      </c>
      <c r="F35" s="8" t="s">
        <v>1</v>
      </c>
      <c r="G35" s="8" t="s">
        <v>3</v>
      </c>
      <c r="H35" s="8" t="s">
        <v>2</v>
      </c>
      <c r="I35" s="8" t="s">
        <v>4</v>
      </c>
      <c r="J35" s="8" t="s">
        <v>5</v>
      </c>
      <c r="K35" s="8" t="s">
        <v>6</v>
      </c>
      <c r="L35" s="8" t="s">
        <v>7</v>
      </c>
      <c r="M35" s="8" t="s">
        <v>8</v>
      </c>
      <c r="N35" s="8" t="s">
        <v>9</v>
      </c>
      <c r="O35" s="8" t="s">
        <v>10</v>
      </c>
    </row>
    <row r="36" spans="1:15" x14ac:dyDescent="0.2">
      <c r="A36" s="55" t="s">
        <v>11</v>
      </c>
      <c r="B36" s="12">
        <v>1</v>
      </c>
      <c r="C36" s="29">
        <f>B36*998.2*1/0.0010016</f>
        <v>996605.43130990409</v>
      </c>
      <c r="D36" s="27">
        <v>5.6822260000000013E-2</v>
      </c>
      <c r="E36" s="27">
        <v>4.1415299999999988E-2</v>
      </c>
      <c r="F36" s="27">
        <f>+AVERAGE(D36,E36)</f>
        <v>4.9118780000000001E-2</v>
      </c>
      <c r="G36" s="27">
        <v>8.3144480000000021E-2</v>
      </c>
      <c r="H36" s="27">
        <v>9.6338579999999951E-2</v>
      </c>
      <c r="I36" s="27">
        <v>0.11512368000000006</v>
      </c>
      <c r="J36" s="27">
        <v>0.29325113999999997</v>
      </c>
      <c r="K36" s="27">
        <v>0.1596436</v>
      </c>
      <c r="L36" s="27">
        <v>0.13290208000000003</v>
      </c>
      <c r="M36" s="27">
        <v>0.18378921999999998</v>
      </c>
      <c r="N36" s="27">
        <v>0.21549324000000003</v>
      </c>
      <c r="O36" s="27">
        <v>0.23345392000000009</v>
      </c>
    </row>
    <row r="37" spans="1:15" x14ac:dyDescent="0.2">
      <c r="A37" s="55"/>
      <c r="B37" s="12">
        <v>5</v>
      </c>
      <c r="C37" s="29">
        <f t="shared" ref="C37:C40" si="8">B37*998.2*1/0.0010016</f>
        <v>4983027.1565495208</v>
      </c>
      <c r="D37" s="27">
        <v>0.98824180000000084</v>
      </c>
      <c r="E37" s="27">
        <v>0.71125339999999948</v>
      </c>
      <c r="F37" s="27">
        <f t="shared" ref="F37:F40" si="9">+AVERAGE(D37,E37)</f>
        <v>0.84974760000000016</v>
      </c>
      <c r="G37" s="27">
        <v>1.3182549999999997</v>
      </c>
      <c r="H37" s="27">
        <v>1.6232323999999991</v>
      </c>
      <c r="I37" s="27">
        <v>1.9164195999999993</v>
      </c>
      <c r="J37" s="27">
        <v>4.7323597999999993</v>
      </c>
      <c r="K37" s="27">
        <v>2.725529400000001</v>
      </c>
      <c r="L37" s="27">
        <v>2.2203850000000003</v>
      </c>
      <c r="M37" s="27">
        <v>2.9855015999999992</v>
      </c>
      <c r="N37" s="27">
        <v>3.5524222000000023</v>
      </c>
      <c r="O37" s="27">
        <v>3.6791754000000019</v>
      </c>
    </row>
    <row r="38" spans="1:15" x14ac:dyDescent="0.2">
      <c r="A38" s="55"/>
      <c r="B38" s="12">
        <v>10</v>
      </c>
      <c r="C38" s="29">
        <f t="shared" si="8"/>
        <v>9966054.3130990416</v>
      </c>
      <c r="D38" s="27">
        <v>3.4161999999999999</v>
      </c>
      <c r="E38" s="27">
        <v>2.5180740000000021</v>
      </c>
      <c r="F38" s="27">
        <f t="shared" si="9"/>
        <v>2.967137000000001</v>
      </c>
      <c r="G38" s="27">
        <v>4.5518339999999995</v>
      </c>
      <c r="H38" s="27">
        <v>5.6909420000000033</v>
      </c>
      <c r="I38" s="27">
        <v>6.7419939999999983</v>
      </c>
      <c r="J38" s="27">
        <v>16.327643999999999</v>
      </c>
      <c r="K38" s="27">
        <v>9.5986380000000011</v>
      </c>
      <c r="L38" s="27">
        <v>7.819199999999995</v>
      </c>
      <c r="M38" s="27">
        <v>10.439148000000003</v>
      </c>
      <c r="N38" s="27">
        <v>12.487344000000007</v>
      </c>
      <c r="O38" s="27">
        <v>12.967984000000001</v>
      </c>
    </row>
    <row r="39" spans="1:15" x14ac:dyDescent="0.2">
      <c r="A39" s="55"/>
      <c r="B39" s="12">
        <v>25</v>
      </c>
      <c r="C39" s="29">
        <f t="shared" si="8"/>
        <v>24915135.782747604</v>
      </c>
      <c r="D39" s="27">
        <v>19.197745999999995</v>
      </c>
      <c r="E39" s="27">
        <v>13.730770000000007</v>
      </c>
      <c r="F39" s="27">
        <f t="shared" si="9"/>
        <v>16.464258000000001</v>
      </c>
      <c r="G39" s="27">
        <v>24.235923999999983</v>
      </c>
      <c r="H39" s="27">
        <v>30.494585999999998</v>
      </c>
      <c r="I39" s="27">
        <v>37.17804000000001</v>
      </c>
      <c r="J39" s="27">
        <v>86.382440000000031</v>
      </c>
      <c r="K39" s="27">
        <v>52.427560000000028</v>
      </c>
      <c r="L39" s="27">
        <v>42.648259999999993</v>
      </c>
      <c r="M39" s="27">
        <v>56.404120000000034</v>
      </c>
      <c r="N39" s="27">
        <v>69.221639999999979</v>
      </c>
      <c r="O39" s="27">
        <v>71.295999999999992</v>
      </c>
    </row>
    <row r="40" spans="1:15" x14ac:dyDescent="0.2">
      <c r="A40" s="55"/>
      <c r="B40" s="12">
        <v>50</v>
      </c>
      <c r="C40" s="29">
        <f t="shared" si="8"/>
        <v>49830271.565495208</v>
      </c>
      <c r="D40" s="27">
        <v>71.280560000000037</v>
      </c>
      <c r="E40" s="27">
        <v>51.938920000000053</v>
      </c>
      <c r="F40" s="27">
        <f t="shared" si="9"/>
        <v>61.609740000000045</v>
      </c>
      <c r="G40" s="27">
        <v>90.223219999999969</v>
      </c>
      <c r="H40" s="27">
        <v>113.4357399999999</v>
      </c>
      <c r="I40" s="27">
        <v>135.60847999999999</v>
      </c>
      <c r="J40" s="27">
        <v>313.58762000000002</v>
      </c>
      <c r="K40" s="27">
        <v>194.26750000000004</v>
      </c>
      <c r="L40" s="27">
        <v>160.10256000000004</v>
      </c>
      <c r="M40" s="27">
        <v>210.28999999999996</v>
      </c>
      <c r="N40" s="27">
        <v>253.34339999999997</v>
      </c>
      <c r="O40" s="27">
        <v>269.39031999999997</v>
      </c>
    </row>
    <row r="41" spans="1:15" x14ac:dyDescent="0.2">
      <c r="A41" s="21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">
      <c r="A42" s="55" t="s">
        <v>12</v>
      </c>
      <c r="B42" s="12">
        <v>1</v>
      </c>
      <c r="C42" s="29">
        <f>B42*998.2*1/0.0010016</f>
        <v>996605.43130990409</v>
      </c>
      <c r="D42" s="27">
        <v>0.24564657999999995</v>
      </c>
      <c r="E42" s="27">
        <v>0.21875080000000002</v>
      </c>
      <c r="F42" s="27">
        <f t="shared" ref="F42:F46" si="10">+AVERAGE(D42,E42)</f>
        <v>0.23219868999999999</v>
      </c>
      <c r="G42" s="27">
        <v>0.38461376000000003</v>
      </c>
      <c r="H42" s="27">
        <v>0.18220540000000007</v>
      </c>
      <c r="I42" s="27">
        <v>0.28704299999999994</v>
      </c>
      <c r="J42" s="27">
        <v>0.42980014000000011</v>
      </c>
      <c r="K42" s="27">
        <v>0.36929440000000002</v>
      </c>
      <c r="L42" s="27">
        <v>0.25835596000000005</v>
      </c>
      <c r="M42" s="52">
        <v>0.36191947999999996</v>
      </c>
      <c r="N42" s="27">
        <v>0.53665150000000006</v>
      </c>
      <c r="O42" s="27">
        <v>0.29270695999999985</v>
      </c>
    </row>
    <row r="43" spans="1:15" x14ac:dyDescent="0.2">
      <c r="A43" s="55"/>
      <c r="B43" s="12">
        <v>5</v>
      </c>
      <c r="C43" s="29">
        <f t="shared" ref="C43:C46" si="11">B43*998.2*1/0.0010016</f>
        <v>4983027.1565495208</v>
      </c>
      <c r="D43" s="27">
        <v>3.1552882000000011</v>
      </c>
      <c r="E43" s="27">
        <v>2.4468075999999996</v>
      </c>
      <c r="F43" s="27">
        <f t="shared" si="10"/>
        <v>2.8010479000000004</v>
      </c>
      <c r="G43" s="27">
        <v>3.8941128000000003</v>
      </c>
      <c r="H43" s="27">
        <v>2.8433164000000009</v>
      </c>
      <c r="I43" s="27">
        <v>4.3301630000000024</v>
      </c>
      <c r="J43" s="27">
        <v>6.623377399999999</v>
      </c>
      <c r="K43" s="27">
        <v>5.4701552000000007</v>
      </c>
      <c r="L43" s="27">
        <v>3.349828200000001</v>
      </c>
      <c r="M43" s="52">
        <v>6.1149813999999978</v>
      </c>
      <c r="N43" s="27">
        <v>6.9775129999999983</v>
      </c>
      <c r="O43" s="27">
        <v>4.5799893999999988</v>
      </c>
    </row>
    <row r="44" spans="1:15" x14ac:dyDescent="0.2">
      <c r="A44" s="55"/>
      <c r="B44" s="12">
        <v>10</v>
      </c>
      <c r="C44" s="29">
        <f t="shared" si="11"/>
        <v>9966054.3130990416</v>
      </c>
      <c r="D44" s="27">
        <v>11.040268000000005</v>
      </c>
      <c r="E44" s="27">
        <v>8.4470320000000001</v>
      </c>
      <c r="F44" s="27">
        <f t="shared" si="10"/>
        <v>9.7436500000000024</v>
      </c>
      <c r="G44" s="27">
        <v>13.645154000000005</v>
      </c>
      <c r="H44" s="27">
        <v>9.9307400000000001</v>
      </c>
      <c r="I44" s="27">
        <v>14.77355</v>
      </c>
      <c r="J44" s="27">
        <v>22.902050000000003</v>
      </c>
      <c r="K44" s="27">
        <v>19.276189999999993</v>
      </c>
      <c r="L44" s="27">
        <v>12.043860000000009</v>
      </c>
      <c r="M44" s="52">
        <v>22.493837999999997</v>
      </c>
      <c r="N44" s="27">
        <v>24.690511999999998</v>
      </c>
      <c r="O44" s="27">
        <v>16.021421999999987</v>
      </c>
    </row>
    <row r="45" spans="1:15" x14ac:dyDescent="0.2">
      <c r="A45" s="55"/>
      <c r="B45" s="12">
        <v>25</v>
      </c>
      <c r="C45" s="29">
        <f t="shared" si="11"/>
        <v>24915135.782747604</v>
      </c>
      <c r="D45" s="27">
        <v>58.394100000000009</v>
      </c>
      <c r="E45" s="27">
        <v>45.727971999999994</v>
      </c>
      <c r="F45" s="27">
        <f t="shared" si="10"/>
        <v>52.061036000000001</v>
      </c>
      <c r="G45" s="27">
        <v>77.676819999999992</v>
      </c>
      <c r="H45" s="27">
        <v>53.846076000000011</v>
      </c>
      <c r="I45" s="27">
        <v>80.737620000000021</v>
      </c>
      <c r="J45" s="27">
        <v>123.48862000000003</v>
      </c>
      <c r="K45" s="27">
        <v>107.23879999999997</v>
      </c>
      <c r="L45" s="27">
        <v>65.368179999999995</v>
      </c>
      <c r="M45" s="52">
        <v>126.07832000000002</v>
      </c>
      <c r="N45" s="27">
        <v>137.93238000000002</v>
      </c>
      <c r="O45" s="27">
        <v>87.53448000000003</v>
      </c>
    </row>
    <row r="46" spans="1:15" x14ac:dyDescent="0.2">
      <c r="A46" s="55"/>
      <c r="B46" s="12">
        <v>50</v>
      </c>
      <c r="C46" s="29">
        <f t="shared" si="11"/>
        <v>49830271.565495208</v>
      </c>
      <c r="D46" s="27">
        <v>216.79571999999996</v>
      </c>
      <c r="E46" s="27">
        <v>170.65167999999994</v>
      </c>
      <c r="F46" s="27">
        <f t="shared" si="10"/>
        <v>193.72369999999995</v>
      </c>
      <c r="G46" s="27">
        <v>287.20943999999997</v>
      </c>
      <c r="H46" s="27">
        <v>201.45767999999998</v>
      </c>
      <c r="I46" s="27">
        <v>321.36568000000011</v>
      </c>
      <c r="J46" s="27">
        <v>463.94555999999989</v>
      </c>
      <c r="K46" s="27">
        <v>399.55187999999998</v>
      </c>
      <c r="L46" s="27">
        <v>249.82736</v>
      </c>
      <c r="M46" s="52">
        <v>454.38577999999984</v>
      </c>
      <c r="N46" s="27">
        <v>509.45407999999998</v>
      </c>
      <c r="O46" s="27">
        <v>328.30832000000009</v>
      </c>
    </row>
    <row r="48" spans="1:15" s="39" customFormat="1" ht="19" x14ac:dyDescent="0.25">
      <c r="A48" s="37" t="s">
        <v>14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x14ac:dyDescent="0.2">
      <c r="A49" s="20" t="s">
        <v>20</v>
      </c>
      <c r="B49" s="9"/>
    </row>
    <row r="50" spans="1:15" ht="32" x14ac:dyDescent="0.2">
      <c r="A50" s="21"/>
      <c r="B50" s="10" t="s">
        <v>19</v>
      </c>
      <c r="C50" s="11" t="s">
        <v>0</v>
      </c>
      <c r="D50" s="34" t="s">
        <v>33</v>
      </c>
      <c r="E50" s="34" t="s">
        <v>34</v>
      </c>
      <c r="F50" s="8" t="s">
        <v>1</v>
      </c>
      <c r="G50" s="8" t="s">
        <v>3</v>
      </c>
      <c r="H50" s="8" t="s">
        <v>2</v>
      </c>
      <c r="I50" s="8" t="s">
        <v>4</v>
      </c>
      <c r="J50" s="8" t="s">
        <v>5</v>
      </c>
      <c r="K50" s="8" t="s">
        <v>6</v>
      </c>
      <c r="L50" s="8" t="s">
        <v>7</v>
      </c>
      <c r="M50" s="8" t="s">
        <v>8</v>
      </c>
      <c r="N50" s="8" t="s">
        <v>9</v>
      </c>
      <c r="O50" s="8" t="s">
        <v>10</v>
      </c>
    </row>
    <row r="51" spans="1:15" x14ac:dyDescent="0.2">
      <c r="A51" s="55" t="s">
        <v>11</v>
      </c>
      <c r="B51" s="12">
        <v>1</v>
      </c>
      <c r="C51" s="29">
        <f>B51*998.2*1/0.0010016</f>
        <v>996605.43130990409</v>
      </c>
      <c r="D51" s="36">
        <v>4.8610535239319687E-3</v>
      </c>
      <c r="E51" s="36">
        <v>4.8268574655574957E-3</v>
      </c>
      <c r="F51" s="36">
        <f t="shared" ref="F51:F55" si="12">+AVERAGE(D51,E51)</f>
        <v>4.8439554947447318E-3</v>
      </c>
      <c r="G51" s="36">
        <v>5.7020761410704656E-3</v>
      </c>
      <c r="H51" s="36">
        <v>5.6561026416956312E-3</v>
      </c>
      <c r="I51" s="36">
        <v>5.4967295148530201E-3</v>
      </c>
      <c r="J51" s="36">
        <v>6.7379683485683552E-3</v>
      </c>
      <c r="K51" s="36">
        <v>5.5791120800919797E-3</v>
      </c>
      <c r="L51" s="36">
        <v>5.5853056607689531E-3</v>
      </c>
      <c r="M51" s="36">
        <v>5.7744455609448284E-3</v>
      </c>
      <c r="N51" s="36">
        <v>6.1482732572209781E-3</v>
      </c>
      <c r="O51" s="36">
        <v>5.71181031444256E-3</v>
      </c>
    </row>
    <row r="52" spans="1:15" x14ac:dyDescent="0.2">
      <c r="A52" s="55"/>
      <c r="B52" s="12">
        <v>5</v>
      </c>
      <c r="C52" s="29">
        <f t="shared" ref="C52:C55" si="13">B52*998.2*1/0.0010016</f>
        <v>4983027.1565495208</v>
      </c>
      <c r="D52" s="36">
        <v>3.6513017633891523E-3</v>
      </c>
      <c r="E52" s="36">
        <v>3.6193913927012648E-3</v>
      </c>
      <c r="F52" s="36">
        <f t="shared" si="12"/>
        <v>3.6353465780452083E-3</v>
      </c>
      <c r="G52" s="36">
        <v>4.1950266297409756E-3</v>
      </c>
      <c r="H52" s="36">
        <v>4.1887595040495402E-3</v>
      </c>
      <c r="I52" s="36">
        <v>4.0921396048852208E-3</v>
      </c>
      <c r="J52" s="36">
        <v>4.8547681157847522E-3</v>
      </c>
      <c r="K52" s="36">
        <v>4.1605236219324935E-3</v>
      </c>
      <c r="L52" s="36">
        <v>4.0833338815487903E-3</v>
      </c>
      <c r="M52" s="36">
        <v>4.2776400213711506E-3</v>
      </c>
      <c r="N52" s="36">
        <v>4.4536860319574984E-3</v>
      </c>
      <c r="O52" s="36">
        <v>4.2154194631203743E-3</v>
      </c>
    </row>
    <row r="53" spans="1:15" x14ac:dyDescent="0.2">
      <c r="A53" s="55"/>
      <c r="B53" s="12">
        <v>10</v>
      </c>
      <c r="C53" s="29">
        <f t="shared" si="13"/>
        <v>9966054.3130990416</v>
      </c>
      <c r="D53" s="36">
        <v>3.2565684133162983E-3</v>
      </c>
      <c r="E53" s="36">
        <v>3.2358876015160811E-3</v>
      </c>
      <c r="F53" s="36">
        <f t="shared" si="12"/>
        <v>3.2462280074161895E-3</v>
      </c>
      <c r="G53" s="36">
        <v>3.7309548208630224E-3</v>
      </c>
      <c r="H53" s="36">
        <v>3.7439662009396309E-3</v>
      </c>
      <c r="I53" s="36">
        <v>3.6650965941468724E-3</v>
      </c>
      <c r="J53" s="36">
        <v>4.2973215480897886E-3</v>
      </c>
      <c r="K53" s="36">
        <v>3.7264314319237993E-3</v>
      </c>
      <c r="L53" s="36">
        <v>3.6478274661821191E-3</v>
      </c>
      <c r="M53" s="36">
        <v>3.8184547386927751E-3</v>
      </c>
      <c r="N53" s="36">
        <v>3.9540539544571226E-3</v>
      </c>
      <c r="O53" s="36">
        <v>3.7740631782356019E-3</v>
      </c>
    </row>
    <row r="54" spans="1:15" x14ac:dyDescent="0.2">
      <c r="A54" s="55"/>
      <c r="B54" s="12">
        <v>25</v>
      </c>
      <c r="C54" s="29">
        <f t="shared" si="13"/>
        <v>24915135.782747604</v>
      </c>
      <c r="D54" s="36">
        <v>2.8574623250085568E-3</v>
      </c>
      <c r="E54" s="36">
        <v>2.830257355868439E-3</v>
      </c>
      <c r="F54" s="36">
        <f t="shared" si="12"/>
        <v>2.8438598404384981E-3</v>
      </c>
      <c r="G54" s="36">
        <v>3.2455692402260272E-3</v>
      </c>
      <c r="H54" s="36">
        <v>3.2530507246507625E-3</v>
      </c>
      <c r="I54" s="36">
        <v>3.2761346000000002E-3</v>
      </c>
      <c r="J54" s="36">
        <v>3.7309105690700385E-3</v>
      </c>
      <c r="K54" s="36">
        <v>3.30118502744335E-3</v>
      </c>
      <c r="L54" s="36">
        <v>3.1892827963498449E-3</v>
      </c>
      <c r="M54" s="36">
        <v>3.3339463100987067E-3</v>
      </c>
      <c r="N54" s="36">
        <v>3.5242589944921862E-3</v>
      </c>
      <c r="O54" s="36">
        <v>3.3124395834163763E-3</v>
      </c>
    </row>
    <row r="55" spans="1:15" x14ac:dyDescent="0.2">
      <c r="A55" s="55"/>
      <c r="B55" s="12">
        <v>50</v>
      </c>
      <c r="C55" s="29">
        <f t="shared" si="13"/>
        <v>49830271.565495208</v>
      </c>
      <c r="D55" s="36">
        <v>2.667284846775534E-3</v>
      </c>
      <c r="E55" s="36">
        <v>2.6463771066378376E-3</v>
      </c>
      <c r="F55" s="36">
        <f t="shared" si="12"/>
        <v>2.6568309767066858E-3</v>
      </c>
      <c r="G55" s="36">
        <v>3.0278959540048639E-3</v>
      </c>
      <c r="H55" s="36">
        <v>3.0343127778394798E-3</v>
      </c>
      <c r="I55" s="36">
        <v>2.9809576678051413E-3</v>
      </c>
      <c r="J55" s="36">
        <v>3.4533261685690008E-3</v>
      </c>
      <c r="K55" s="36">
        <v>3.0649765223771E-3</v>
      </c>
      <c r="L55" s="36">
        <v>2.9786160882812312E-3</v>
      </c>
      <c r="M55" s="36">
        <v>3.1097633776974503E-3</v>
      </c>
      <c r="N55" s="36">
        <v>3.2064027242025839E-3</v>
      </c>
      <c r="O55" s="36">
        <v>3.1014019273719155E-3</v>
      </c>
    </row>
    <row r="56" spans="1:15" x14ac:dyDescent="0.2">
      <c r="A56" s="21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x14ac:dyDescent="0.2">
      <c r="A57" s="55" t="s">
        <v>12</v>
      </c>
      <c r="B57" s="12">
        <v>1</v>
      </c>
      <c r="C57" s="29">
        <f>B57*998.2*1/0.0010016</f>
        <v>996605.43130990409</v>
      </c>
      <c r="D57" s="36">
        <v>6.7539061540897926E-3</v>
      </c>
      <c r="E57" s="36">
        <v>6.9587014774002229E-3</v>
      </c>
      <c r="F57" s="36">
        <f t="shared" ref="F57:F61" si="14">+AVERAGE(D57,E57)</f>
        <v>6.8563038157450074E-3</v>
      </c>
      <c r="G57" s="36">
        <v>8.6788752580504499E-3</v>
      </c>
      <c r="H57" s="36">
        <v>6.6702156655002037E-3</v>
      </c>
      <c r="I57" s="36">
        <v>7.13617357959656E-3</v>
      </c>
      <c r="J57" s="36">
        <v>7.6720996620723448E-3</v>
      </c>
      <c r="K57" s="36">
        <v>7.1743635545787098E-3</v>
      </c>
      <c r="L57" s="36">
        <v>6.4429688053746379E-3</v>
      </c>
      <c r="M57" s="53">
        <v>6.8009999999999998E-3</v>
      </c>
      <c r="N57" s="36">
        <v>7.5397464348561424E-3</v>
      </c>
      <c r="O57" s="36">
        <v>6.4978396091226482E-3</v>
      </c>
    </row>
    <row r="58" spans="1:15" x14ac:dyDescent="0.2">
      <c r="A58" s="55"/>
      <c r="B58" s="12">
        <v>5</v>
      </c>
      <c r="C58" s="29">
        <f t="shared" ref="C58:C61" si="15">B58*998.2*1/0.0010016</f>
        <v>4983027.1565495208</v>
      </c>
      <c r="D58" s="36">
        <v>4.6583201954851503E-3</v>
      </c>
      <c r="E58" s="36">
        <v>4.5942054840460616E-3</v>
      </c>
      <c r="F58" s="36">
        <f t="shared" si="14"/>
        <v>4.6262628397656059E-3</v>
      </c>
      <c r="G58" s="36">
        <v>5.3029821733200219E-3</v>
      </c>
      <c r="H58" s="36">
        <v>4.8346017569721247E-3</v>
      </c>
      <c r="I58" s="36">
        <v>5.0297077805743764E-3</v>
      </c>
      <c r="J58" s="36">
        <v>5.4097475407649523E-3</v>
      </c>
      <c r="K58" s="36">
        <v>5.1171749228527469E-3</v>
      </c>
      <c r="L58" s="36">
        <v>4.6144200397829141E-3</v>
      </c>
      <c r="M58" s="53">
        <v>5.0350000000000004E-3</v>
      </c>
      <c r="N58" s="36">
        <v>5.1756334414363699E-3</v>
      </c>
      <c r="O58" s="36">
        <v>4.66518120020215E-3</v>
      </c>
    </row>
    <row r="59" spans="1:15" x14ac:dyDescent="0.2">
      <c r="A59" s="55"/>
      <c r="B59" s="12">
        <v>10</v>
      </c>
      <c r="C59" s="29">
        <f t="shared" si="15"/>
        <v>9966054.3130990416</v>
      </c>
      <c r="D59" s="36">
        <v>4.1675127127506692E-3</v>
      </c>
      <c r="E59" s="36">
        <v>4.1291032086509683E-3</v>
      </c>
      <c r="F59" s="36">
        <f t="shared" si="14"/>
        <v>4.1483079607008188E-3</v>
      </c>
      <c r="G59" s="36">
        <v>4.7237673289441742E-3</v>
      </c>
      <c r="H59" s="36">
        <v>4.3041719571195892E-3</v>
      </c>
      <c r="I59" s="36">
        <v>4.3993284262036627E-3</v>
      </c>
      <c r="J59" s="36">
        <v>4.7615357071427227E-3</v>
      </c>
      <c r="K59" s="36">
        <v>4.5756766641864097E-3</v>
      </c>
      <c r="L59" s="36">
        <v>4.0903221684215497E-3</v>
      </c>
      <c r="M59" s="53">
        <v>4.555E-3</v>
      </c>
      <c r="N59" s="36">
        <v>4.6379077754404438E-3</v>
      </c>
      <c r="O59" s="36">
        <v>4.1358953698752239E-3</v>
      </c>
    </row>
    <row r="60" spans="1:15" x14ac:dyDescent="0.2">
      <c r="A60" s="55"/>
      <c r="B60" s="12">
        <v>25</v>
      </c>
      <c r="C60" s="29">
        <f t="shared" si="15"/>
        <v>24915135.782747604</v>
      </c>
      <c r="D60" s="36">
        <v>3.6660279686094354E-3</v>
      </c>
      <c r="E60" s="36">
        <v>3.6344129328258292E-3</v>
      </c>
      <c r="F60" s="36">
        <f t="shared" si="14"/>
        <v>3.6502204507176325E-3</v>
      </c>
      <c r="G60" s="36">
        <v>4.2061275616126761E-3</v>
      </c>
      <c r="H60" s="36">
        <v>3.7521107495095546E-3</v>
      </c>
      <c r="I60" s="36">
        <v>3.8553437062625135E-3</v>
      </c>
      <c r="J60" s="36">
        <v>4.1465242117620597E-3</v>
      </c>
      <c r="K60" s="36">
        <v>4.066876261627923E-3</v>
      </c>
      <c r="L60" s="36">
        <v>3.549785079682532E-3</v>
      </c>
      <c r="M60" s="53">
        <v>4.0879999999999996E-3</v>
      </c>
      <c r="N60" s="36">
        <v>4.1413585543326999E-3</v>
      </c>
      <c r="O60" s="36">
        <v>3.6002723215103625E-3</v>
      </c>
    </row>
    <row r="61" spans="1:15" x14ac:dyDescent="0.2">
      <c r="A61" s="55"/>
      <c r="B61" s="12">
        <v>50</v>
      </c>
      <c r="C61" s="29">
        <f t="shared" si="15"/>
        <v>49830271.565495208</v>
      </c>
      <c r="D61" s="36">
        <v>3.4198886789264045E-3</v>
      </c>
      <c r="E61" s="36">
        <v>3.3907788488466003E-3</v>
      </c>
      <c r="F61" s="36">
        <f t="shared" si="14"/>
        <v>3.4053337638865026E-3</v>
      </c>
      <c r="G61" s="36">
        <v>3.9066236246655924E-3</v>
      </c>
      <c r="H61" s="36">
        <v>3.4997767166064604E-3</v>
      </c>
      <c r="I61" s="36">
        <v>3.6580547467192776E-3</v>
      </c>
      <c r="J61" s="36">
        <v>3.87490314893212E-3</v>
      </c>
      <c r="K61" s="36">
        <v>3.7660810200883695E-3</v>
      </c>
      <c r="L61" s="36">
        <v>3.3199016188229535E-3</v>
      </c>
      <c r="M61" s="53">
        <v>3.7060000000000001E-3</v>
      </c>
      <c r="N61" s="36">
        <v>3.7949601234789502E-3</v>
      </c>
      <c r="O61" s="36">
        <v>3.34743147458854E-3</v>
      </c>
    </row>
    <row r="62" spans="1:15" x14ac:dyDescent="0.2">
      <c r="A62" s="21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x14ac:dyDescent="0.2">
      <c r="A63" s="21"/>
    </row>
    <row r="64" spans="1:15" x14ac:dyDescent="0.2">
      <c r="A64" s="20" t="s">
        <v>22</v>
      </c>
      <c r="B64" s="9"/>
    </row>
    <row r="65" spans="1:15" ht="32" x14ac:dyDescent="0.2">
      <c r="A65" s="21"/>
      <c r="B65" s="10" t="s">
        <v>19</v>
      </c>
      <c r="C65" s="11" t="s">
        <v>0</v>
      </c>
      <c r="D65" s="34" t="s">
        <v>33</v>
      </c>
      <c r="E65" s="34" t="s">
        <v>34</v>
      </c>
      <c r="F65" s="8" t="s">
        <v>1</v>
      </c>
      <c r="G65" s="8" t="s">
        <v>3</v>
      </c>
      <c r="H65" s="8" t="s">
        <v>2</v>
      </c>
      <c r="I65" s="8" t="s">
        <v>4</v>
      </c>
      <c r="J65" s="8" t="s">
        <v>5</v>
      </c>
      <c r="K65" s="8" t="s">
        <v>6</v>
      </c>
      <c r="L65" s="8" t="s">
        <v>7</v>
      </c>
      <c r="M65" s="8" t="s">
        <v>8</v>
      </c>
      <c r="N65" s="8" t="s">
        <v>9</v>
      </c>
      <c r="O65" s="8" t="s">
        <v>10</v>
      </c>
    </row>
    <row r="66" spans="1:15" x14ac:dyDescent="0.2">
      <c r="A66" s="55" t="s">
        <v>11</v>
      </c>
      <c r="B66" s="12">
        <v>1</v>
      </c>
      <c r="C66" s="29">
        <f>B66*998.2*1/0.0010016</f>
        <v>996605.43130990409</v>
      </c>
      <c r="D66" s="36">
        <v>4.3150813720119292E-3</v>
      </c>
      <c r="E66" s="36">
        <v>4.3366414446961718E-3</v>
      </c>
      <c r="F66" s="36">
        <f t="shared" ref="F66:F70" si="16">+AVERAGE(D66,E66)</f>
        <v>4.3258614083540505E-3</v>
      </c>
      <c r="G66" s="36">
        <v>4.7180901996896245E-3</v>
      </c>
      <c r="H66" s="36">
        <v>4.6372856199308901E-3</v>
      </c>
      <c r="I66" s="36">
        <v>4.5062088269384303E-3</v>
      </c>
      <c r="J66" s="36">
        <v>4.7425494717198251E-3</v>
      </c>
      <c r="K66" s="36">
        <v>4.353948068295763E-3</v>
      </c>
      <c r="L66" s="36">
        <v>4.655744874100011E-3</v>
      </c>
      <c r="M66" s="36">
        <v>4.6444534187765462E-3</v>
      </c>
      <c r="N66" s="36">
        <v>4.9278779532885867E-3</v>
      </c>
      <c r="O66" s="36">
        <v>4.4828690253851172E-3</v>
      </c>
    </row>
    <row r="67" spans="1:15" x14ac:dyDescent="0.2">
      <c r="A67" s="55"/>
      <c r="B67" s="12">
        <v>5</v>
      </c>
      <c r="C67" s="29">
        <f t="shared" ref="C67:C70" si="17">B67*998.2*1/0.0010016</f>
        <v>4983027.1565495208</v>
      </c>
      <c r="D67" s="36">
        <v>3.2714840636613811E-3</v>
      </c>
      <c r="E67" s="36">
        <v>3.2826387321414348E-3</v>
      </c>
      <c r="F67" s="36">
        <f t="shared" si="16"/>
        <v>3.277061397901408E-3</v>
      </c>
      <c r="G67" s="36">
        <v>3.5709830914784232E-3</v>
      </c>
      <c r="H67" s="36">
        <v>3.5021075731616106E-3</v>
      </c>
      <c r="I67" s="36">
        <v>3.4325869357818696E-3</v>
      </c>
      <c r="J67" s="36">
        <v>3.541319325610312E-3</v>
      </c>
      <c r="K67" s="36">
        <v>3.3238548086577898E-3</v>
      </c>
      <c r="L67" s="36">
        <v>3.4621298109103419E-3</v>
      </c>
      <c r="M67" s="36">
        <v>3.5434090695382124E-3</v>
      </c>
      <c r="N67" s="36">
        <v>3.6489537126577977E-3</v>
      </c>
      <c r="O67" s="36">
        <v>3.4407071672215637E-3</v>
      </c>
    </row>
    <row r="68" spans="1:15" x14ac:dyDescent="0.2">
      <c r="A68" s="55"/>
      <c r="B68" s="12">
        <v>10</v>
      </c>
      <c r="C68" s="29">
        <f t="shared" si="17"/>
        <v>9966054.3130990416</v>
      </c>
      <c r="D68" s="36">
        <v>2.9283255617667055E-3</v>
      </c>
      <c r="E68" s="36">
        <v>2.9378334484580662E-3</v>
      </c>
      <c r="F68" s="36">
        <f t="shared" si="16"/>
        <v>2.9330795051123858E-3</v>
      </c>
      <c r="G68" s="36">
        <v>3.1922611320577862E-3</v>
      </c>
      <c r="H68" s="36">
        <v>3.1421275004443689E-3</v>
      </c>
      <c r="I68" s="36">
        <v>3.0850174536263442E-3</v>
      </c>
      <c r="J68" s="36">
        <v>3.1644023933480596E-3</v>
      </c>
      <c r="K68" s="36">
        <v>2.9897964625382671E-3</v>
      </c>
      <c r="L68" s="36">
        <v>3.1009269433970896E-3</v>
      </c>
      <c r="M68" s="36">
        <v>3.1766241018941783E-3</v>
      </c>
      <c r="N68" s="36">
        <v>3.2468625838049238E-3</v>
      </c>
      <c r="O68" s="36">
        <v>3.0914063621308953E-3</v>
      </c>
    </row>
    <row r="69" spans="1:15" x14ac:dyDescent="0.2">
      <c r="A69" s="55"/>
      <c r="B69" s="12">
        <v>25</v>
      </c>
      <c r="C69" s="29">
        <f t="shared" si="17"/>
        <v>24915135.782747604</v>
      </c>
      <c r="D69" s="36">
        <v>2.5623263076622756E-3</v>
      </c>
      <c r="E69" s="36">
        <v>2.5702165136574861E-3</v>
      </c>
      <c r="F69" s="36">
        <f t="shared" si="16"/>
        <v>2.5662714106598808E-3</v>
      </c>
      <c r="G69" s="36">
        <v>2.7866512989772611E-3</v>
      </c>
      <c r="H69" s="36">
        <v>2.7370638244748409E-3</v>
      </c>
      <c r="I69" s="36">
        <v>2.7643286000000001E-3</v>
      </c>
      <c r="J69" s="36">
        <v>2.7719056235008853E-3</v>
      </c>
      <c r="K69" s="36">
        <v>2.657427460079177E-3</v>
      </c>
      <c r="L69" s="36">
        <v>2.712009301570392E-3</v>
      </c>
      <c r="M69" s="36">
        <v>2.7790827559823822E-3</v>
      </c>
      <c r="N69" s="36">
        <v>2.8970262190306556E-3</v>
      </c>
      <c r="O69" s="36">
        <v>2.7119366788970474E-3</v>
      </c>
    </row>
    <row r="70" spans="1:15" x14ac:dyDescent="0.2">
      <c r="A70" s="55"/>
      <c r="B70" s="12">
        <v>50</v>
      </c>
      <c r="C70" s="29">
        <f t="shared" si="17"/>
        <v>49830271.565495208</v>
      </c>
      <c r="D70" s="36">
        <v>2.3933274171818114E-3</v>
      </c>
      <c r="E70" s="36">
        <v>2.4004651785317055E-3</v>
      </c>
      <c r="F70" s="36">
        <f t="shared" si="16"/>
        <v>2.3968962978567583E-3</v>
      </c>
      <c r="G70" s="36">
        <v>2.6007918091903882E-3</v>
      </c>
      <c r="H70" s="36">
        <v>2.5544623885624964E-3</v>
      </c>
      <c r="I70" s="36">
        <v>2.5142491508548426E-3</v>
      </c>
      <c r="J70" s="36">
        <v>2.5829754397366706E-3</v>
      </c>
      <c r="K70" s="36">
        <v>2.4686242735888699E-3</v>
      </c>
      <c r="L70" s="36">
        <v>2.530692138193132E-3</v>
      </c>
      <c r="M70" s="36">
        <v>2.592592571756671E-3</v>
      </c>
      <c r="N70" s="36">
        <v>2.6325024094785297E-3</v>
      </c>
      <c r="O70" s="36">
        <v>2.5341552739502949E-3</v>
      </c>
    </row>
    <row r="71" spans="1:15" x14ac:dyDescent="0.2">
      <c r="A71" s="21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x14ac:dyDescent="0.2">
      <c r="A72" s="55" t="s">
        <v>12</v>
      </c>
      <c r="B72" s="12">
        <v>1</v>
      </c>
      <c r="C72" s="29">
        <f>B72*998.2*1/0.0010016</f>
        <v>996605.43130990409</v>
      </c>
      <c r="D72" s="36">
        <v>4.6575987450649609E-3</v>
      </c>
      <c r="E72" s="36">
        <v>4.6412574247321706E-3</v>
      </c>
      <c r="F72" s="36">
        <f t="shared" ref="F72:F76" si="18">+AVERAGE(D72,E72)</f>
        <v>4.6494280848985662E-3</v>
      </c>
      <c r="G72" s="36">
        <v>4.8310056005513389E-3</v>
      </c>
      <c r="H72" s="36">
        <v>4.9807681973322963E-3</v>
      </c>
      <c r="I72" s="36">
        <v>5.037191031447846E-3</v>
      </c>
      <c r="J72" s="36">
        <v>5.0904071816458285E-3</v>
      </c>
      <c r="K72" s="36">
        <v>4.8120482821150746E-3</v>
      </c>
      <c r="L72" s="36">
        <v>5.0950168389247985E-3</v>
      </c>
      <c r="M72" s="53">
        <v>4.764E-3</v>
      </c>
      <c r="N72" s="36">
        <v>4.7643409627313978E-3</v>
      </c>
      <c r="O72" s="36">
        <v>5.0554229475822388E-3</v>
      </c>
    </row>
    <row r="73" spans="1:15" x14ac:dyDescent="0.2">
      <c r="A73" s="55"/>
      <c r="B73" s="12">
        <v>5</v>
      </c>
      <c r="C73" s="29">
        <f t="shared" ref="C73:C76" si="19">B73*998.2*1/0.0010016</f>
        <v>4983027.1565495208</v>
      </c>
      <c r="D73" s="36">
        <v>3.5812518265677194E-3</v>
      </c>
      <c r="E73" s="36">
        <v>3.5573471556389446E-3</v>
      </c>
      <c r="F73" s="36">
        <f t="shared" si="18"/>
        <v>3.5692994911033322E-3</v>
      </c>
      <c r="G73" s="36">
        <v>3.7446355883201613E-3</v>
      </c>
      <c r="H73" s="36">
        <v>3.7800482271249762E-3</v>
      </c>
      <c r="I73" s="36">
        <v>3.7631468029314073E-3</v>
      </c>
      <c r="J73" s="36">
        <v>3.8183545152897231E-3</v>
      </c>
      <c r="K73" s="36">
        <v>3.717507755226444E-3</v>
      </c>
      <c r="L73" s="36">
        <v>3.7645389682654058E-3</v>
      </c>
      <c r="M73" s="53">
        <v>3.6579999999999998E-3</v>
      </c>
      <c r="N73" s="36">
        <v>3.7322067287916482E-3</v>
      </c>
      <c r="O73" s="36">
        <v>3.7624007510815073E-3</v>
      </c>
    </row>
    <row r="74" spans="1:15" x14ac:dyDescent="0.2">
      <c r="A74" s="55"/>
      <c r="B74" s="12">
        <v>10</v>
      </c>
      <c r="C74" s="29">
        <f t="shared" si="19"/>
        <v>9966054.3130990416</v>
      </c>
      <c r="D74" s="36">
        <v>3.2253544459423232E-3</v>
      </c>
      <c r="E74" s="36">
        <v>3.2342253809540308E-3</v>
      </c>
      <c r="F74" s="36">
        <f t="shared" si="18"/>
        <v>3.2297899134481767E-3</v>
      </c>
      <c r="G74" s="36">
        <v>3.3586374373744438E-3</v>
      </c>
      <c r="H74" s="36">
        <v>3.3833724884960595E-3</v>
      </c>
      <c r="I74" s="36">
        <v>3.3190225617790851E-3</v>
      </c>
      <c r="J74" s="36">
        <v>3.3858718864805864E-3</v>
      </c>
      <c r="K74" s="36">
        <v>3.3426106325349448E-3</v>
      </c>
      <c r="L74" s="36">
        <v>3.3264136908161307E-3</v>
      </c>
      <c r="M74" s="53">
        <v>3.2889999999999998E-3</v>
      </c>
      <c r="N74" s="36">
        <v>3.3609863075164431E-3</v>
      </c>
      <c r="O74" s="36">
        <v>3.346383359830432E-3</v>
      </c>
    </row>
    <row r="75" spans="1:15" x14ac:dyDescent="0.2">
      <c r="A75" s="55"/>
      <c r="B75" s="12">
        <v>25</v>
      </c>
      <c r="C75" s="29">
        <f t="shared" si="19"/>
        <v>24915135.782747604</v>
      </c>
      <c r="D75" s="36">
        <v>2.8687069753461089E-3</v>
      </c>
      <c r="E75" s="36">
        <v>2.8593061592590402E-3</v>
      </c>
      <c r="F75" s="36">
        <f t="shared" si="18"/>
        <v>2.8640065673025744E-3</v>
      </c>
      <c r="G75" s="36">
        <v>2.9627387498592124E-3</v>
      </c>
      <c r="H75" s="36">
        <v>2.9532750024331084E-3</v>
      </c>
      <c r="I75" s="36">
        <v>2.9107222782029552E-3</v>
      </c>
      <c r="J75" s="36">
        <v>2.9597041547104372E-3</v>
      </c>
      <c r="K75" s="36">
        <v>2.9692940397879029E-3</v>
      </c>
      <c r="L75" s="36">
        <v>2.8864056399661988E-3</v>
      </c>
      <c r="M75" s="53">
        <v>2.9529999999999999E-3</v>
      </c>
      <c r="N75" s="36">
        <v>3.0000047118924882E-3</v>
      </c>
      <c r="O75" s="36">
        <v>2.9101011419181816E-3</v>
      </c>
    </row>
    <row r="76" spans="1:15" x14ac:dyDescent="0.2">
      <c r="A76" s="55"/>
      <c r="B76" s="12">
        <v>50</v>
      </c>
      <c r="C76" s="29">
        <f t="shared" si="19"/>
        <v>49830271.565495208</v>
      </c>
      <c r="D76" s="36">
        <v>2.679849108123712E-3</v>
      </c>
      <c r="E76" s="36">
        <v>2.6676258896001677E-3</v>
      </c>
      <c r="F76" s="36">
        <f t="shared" si="18"/>
        <v>2.6737374988619399E-3</v>
      </c>
      <c r="G76" s="36">
        <v>2.7572685006853051E-3</v>
      </c>
      <c r="H76" s="36">
        <v>2.7525932249668483E-3</v>
      </c>
      <c r="I76" s="36">
        <v>2.7180688158393138E-3</v>
      </c>
      <c r="J76" s="36">
        <v>2.7601852583523092E-3</v>
      </c>
      <c r="K76" s="36">
        <v>2.7437340705916452E-3</v>
      </c>
      <c r="L76" s="36">
        <v>2.6860674884302657E-3</v>
      </c>
      <c r="M76" s="53">
        <v>2.6830000000000001E-3</v>
      </c>
      <c r="N76" s="36">
        <v>2.7410607929612613E-3</v>
      </c>
      <c r="O76" s="36">
        <v>2.7002895126887034E-3</v>
      </c>
    </row>
    <row r="77" spans="1:15" x14ac:dyDescent="0.2">
      <c r="A77" s="21"/>
    </row>
    <row r="78" spans="1:15" x14ac:dyDescent="0.2">
      <c r="A78" s="21"/>
    </row>
    <row r="79" spans="1:15" x14ac:dyDescent="0.2">
      <c r="A79" s="20" t="s">
        <v>23</v>
      </c>
      <c r="B79" s="9"/>
    </row>
    <row r="80" spans="1:15" ht="32" x14ac:dyDescent="0.2">
      <c r="A80" s="21"/>
      <c r="B80" s="10" t="s">
        <v>19</v>
      </c>
      <c r="C80" s="11" t="s">
        <v>0</v>
      </c>
      <c r="D80" s="34" t="s">
        <v>33</v>
      </c>
      <c r="E80" s="34" t="s">
        <v>34</v>
      </c>
      <c r="F80" s="8" t="s">
        <v>1</v>
      </c>
      <c r="G80" s="8" t="s">
        <v>3</v>
      </c>
      <c r="H80" s="8" t="s">
        <v>2</v>
      </c>
      <c r="I80" s="8" t="s">
        <v>4</v>
      </c>
      <c r="J80" s="8" t="s">
        <v>5</v>
      </c>
      <c r="K80" s="8" t="s">
        <v>6</v>
      </c>
      <c r="L80" s="8" t="s">
        <v>7</v>
      </c>
      <c r="M80" s="8" t="s">
        <v>8</v>
      </c>
      <c r="N80" s="8" t="s">
        <v>9</v>
      </c>
      <c r="O80" s="8" t="s">
        <v>10</v>
      </c>
    </row>
    <row r="81" spans="1:15" x14ac:dyDescent="0.2">
      <c r="A81" s="55" t="s">
        <v>11</v>
      </c>
      <c r="B81" s="12">
        <v>1</v>
      </c>
      <c r="C81" s="29">
        <f>B81*998.2*1/0.0010016</f>
        <v>996605.43130990409</v>
      </c>
      <c r="D81" s="36">
        <v>5.4597215192003952E-4</v>
      </c>
      <c r="E81" s="36">
        <v>4.9021602086132387E-4</v>
      </c>
      <c r="F81" s="36">
        <f>+AVERAGE(D81,E81)</f>
        <v>5.1809408639068169E-4</v>
      </c>
      <c r="G81" s="36">
        <v>9.8398594138084106E-4</v>
      </c>
      <c r="H81" s="36">
        <v>1.018817021764741E-3</v>
      </c>
      <c r="I81" s="36">
        <v>9.9052068791458982E-4</v>
      </c>
      <c r="J81" s="36">
        <v>1.9954188768485301E-3</v>
      </c>
      <c r="K81" s="36">
        <v>1.2251640117962167E-3</v>
      </c>
      <c r="L81" s="36">
        <v>9.2956078666894208E-4</v>
      </c>
      <c r="M81" s="36">
        <v>1.1299921421682822E-3</v>
      </c>
      <c r="N81" s="36">
        <v>1.2205914389936054E-3</v>
      </c>
      <c r="O81" s="36">
        <v>1.2289412890574428E-3</v>
      </c>
    </row>
    <row r="82" spans="1:15" x14ac:dyDescent="0.2">
      <c r="A82" s="55"/>
      <c r="B82" s="12">
        <v>5</v>
      </c>
      <c r="C82" s="29">
        <f t="shared" ref="C82:C85" si="20">B82*998.2*1/0.0010016</f>
        <v>4983027.1565495208</v>
      </c>
      <c r="D82" s="36">
        <v>3.7981769972777113E-4</v>
      </c>
      <c r="E82" s="36">
        <v>3.3675266055982998E-4</v>
      </c>
      <c r="F82" s="36">
        <f t="shared" ref="F82:F85" si="21">+AVERAGE(D82,E82)</f>
        <v>3.5828518014380055E-4</v>
      </c>
      <c r="G82" s="36">
        <v>6.2404353826255249E-4</v>
      </c>
      <c r="H82" s="36">
        <v>6.866519308879296E-4</v>
      </c>
      <c r="I82" s="36">
        <v>6.5955266910335117E-4</v>
      </c>
      <c r="J82" s="36">
        <v>1.3134487901744402E-3</v>
      </c>
      <c r="K82" s="36">
        <v>8.3666881327470371E-4</v>
      </c>
      <c r="L82" s="36">
        <v>6.2120407063844842E-4</v>
      </c>
      <c r="M82" s="36">
        <v>7.342309518329382E-4</v>
      </c>
      <c r="N82" s="36">
        <v>8.0486165134661903E-4</v>
      </c>
      <c r="O82" s="36">
        <v>7.7471229589881055E-4</v>
      </c>
    </row>
    <row r="83" spans="1:15" x14ac:dyDescent="0.2">
      <c r="A83" s="55"/>
      <c r="B83" s="12">
        <v>10</v>
      </c>
      <c r="C83" s="29">
        <f t="shared" si="20"/>
        <v>9966054.3130990416</v>
      </c>
      <c r="D83" s="36">
        <v>3.2824285154959285E-4</v>
      </c>
      <c r="E83" s="36">
        <v>2.980541530580149E-4</v>
      </c>
      <c r="F83" s="36">
        <f t="shared" si="21"/>
        <v>3.1314850230380387E-4</v>
      </c>
      <c r="G83" s="36">
        <v>5.3869368880523618E-4</v>
      </c>
      <c r="H83" s="36">
        <v>6.01838700495262E-4</v>
      </c>
      <c r="I83" s="36">
        <v>5.8007914052052821E-4</v>
      </c>
      <c r="J83" s="36">
        <v>1.132919154741729E-3</v>
      </c>
      <c r="K83" s="36">
        <v>7.3663496938553225E-4</v>
      </c>
      <c r="L83" s="36">
        <v>5.4690052278502958E-4</v>
      </c>
      <c r="M83" s="36">
        <v>6.4183063679859684E-4</v>
      </c>
      <c r="N83" s="36">
        <v>7.073050264671029E-4</v>
      </c>
      <c r="O83" s="36">
        <v>6.8265681610470662E-4</v>
      </c>
    </row>
    <row r="84" spans="1:15" x14ac:dyDescent="0.2">
      <c r="A84" s="55"/>
      <c r="B84" s="12">
        <v>25</v>
      </c>
      <c r="C84" s="29">
        <f t="shared" si="20"/>
        <v>24915135.782747604</v>
      </c>
      <c r="D84" s="36">
        <v>2.9513601734628119E-4</v>
      </c>
      <c r="E84" s="36">
        <v>2.600408422109529E-4</v>
      </c>
      <c r="F84" s="36">
        <f t="shared" si="21"/>
        <v>2.7758842977861705E-4</v>
      </c>
      <c r="G84" s="36">
        <v>4.5891794124876609E-4</v>
      </c>
      <c r="H84" s="36">
        <v>5.1598690017592161E-4</v>
      </c>
      <c r="I84" s="36">
        <v>5.1180599999999996E-4</v>
      </c>
      <c r="J84" s="36">
        <v>9.590049455691532E-4</v>
      </c>
      <c r="K84" s="36">
        <v>6.4375756736417301E-4</v>
      </c>
      <c r="L84" s="36">
        <v>4.7727349477945293E-4</v>
      </c>
      <c r="M84" s="36">
        <v>5.548635541163245E-4</v>
      </c>
      <c r="N84" s="36">
        <v>6.2733358078126107E-4</v>
      </c>
      <c r="O84" s="36">
        <v>6.0050290451932895E-4</v>
      </c>
    </row>
    <row r="85" spans="1:15" x14ac:dyDescent="0.2">
      <c r="A85" s="55"/>
      <c r="B85" s="12">
        <v>50</v>
      </c>
      <c r="C85" s="29">
        <f t="shared" si="20"/>
        <v>49830271.565495208</v>
      </c>
      <c r="D85" s="36">
        <v>2.7395742959372259E-4</v>
      </c>
      <c r="E85" s="36">
        <v>2.4591192810613201E-4</v>
      </c>
      <c r="F85" s="36">
        <f t="shared" si="21"/>
        <v>2.599346788499273E-4</v>
      </c>
      <c r="G85" s="36">
        <v>4.2710414481447571E-4</v>
      </c>
      <c r="H85" s="36">
        <v>4.7985038927698346E-4</v>
      </c>
      <c r="I85" s="36">
        <v>4.6670851695029868E-4</v>
      </c>
      <c r="J85" s="36">
        <v>8.7035072883233019E-4</v>
      </c>
      <c r="K85" s="36">
        <v>5.9635224878823011E-4</v>
      </c>
      <c r="L85" s="36">
        <v>4.4792395008809915E-4</v>
      </c>
      <c r="M85" s="36">
        <v>5.1717080594077935E-4</v>
      </c>
      <c r="N85" s="36">
        <v>5.7399254875100964E-4</v>
      </c>
      <c r="O85" s="36">
        <v>5.6724665342162061E-4</v>
      </c>
    </row>
    <row r="86" spans="1:15" x14ac:dyDescent="0.2">
      <c r="A86" s="21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x14ac:dyDescent="0.2">
      <c r="A87" s="55" t="s">
        <v>12</v>
      </c>
      <c r="B87" s="12">
        <v>1</v>
      </c>
      <c r="C87" s="29">
        <f>B87*998.2*1/0.0010016</f>
        <v>996605.43130990409</v>
      </c>
      <c r="D87" s="36">
        <v>2.0963074090248317E-3</v>
      </c>
      <c r="E87" s="36">
        <v>2.3174440526680523E-3</v>
      </c>
      <c r="F87" s="36">
        <f t="shared" ref="F87:F91" si="22">+AVERAGE(D87,E87)</f>
        <v>2.206875730846442E-3</v>
      </c>
      <c r="G87" s="36">
        <v>3.847869657499111E-3</v>
      </c>
      <c r="H87" s="36">
        <v>1.6894474681679074E-3</v>
      </c>
      <c r="I87" s="36">
        <v>2.0999999999999999E-3</v>
      </c>
      <c r="J87" s="36">
        <v>2.5816924804265163E-3</v>
      </c>
      <c r="K87" s="36">
        <v>2.3623152724636352E-3</v>
      </c>
      <c r="L87" s="36">
        <v>1.3479519664498401E-3</v>
      </c>
      <c r="M87" s="53">
        <v>2.0369999999999997E-3</v>
      </c>
      <c r="N87" s="36">
        <v>2.7754054721247446E-3</v>
      </c>
      <c r="O87" s="36">
        <v>1.4424166615404094E-3</v>
      </c>
    </row>
    <row r="88" spans="1:15" x14ac:dyDescent="0.2">
      <c r="A88" s="55"/>
      <c r="B88" s="12">
        <v>5</v>
      </c>
      <c r="C88" s="29">
        <f t="shared" ref="C88:C91" si="23">B88*998.2*1/0.0010016</f>
        <v>4983027.1565495208</v>
      </c>
      <c r="D88" s="36">
        <v>1.0770683689174309E-3</v>
      </c>
      <c r="E88" s="36">
        <v>1.0368583284071169E-3</v>
      </c>
      <c r="F88" s="36">
        <f t="shared" si="22"/>
        <v>1.0569633486622739E-3</v>
      </c>
      <c r="G88" s="36">
        <v>1.5583465849998606E-3</v>
      </c>
      <c r="H88" s="36">
        <v>1.0545535298471485E-3</v>
      </c>
      <c r="I88" s="36">
        <v>1.2700000000000001E-3</v>
      </c>
      <c r="J88" s="36">
        <v>1.5913930254752291E-3</v>
      </c>
      <c r="K88" s="36">
        <v>1.3996671676263029E-3</v>
      </c>
      <c r="L88" s="36">
        <v>8.4988107151750831E-4</v>
      </c>
      <c r="M88" s="53">
        <v>1.3770000000000006E-3</v>
      </c>
      <c r="N88" s="36">
        <v>1.443426712644726E-3</v>
      </c>
      <c r="O88" s="36">
        <v>9.0278044912064448E-4</v>
      </c>
    </row>
    <row r="89" spans="1:15" x14ac:dyDescent="0.2">
      <c r="A89" s="55"/>
      <c r="B89" s="12">
        <v>10</v>
      </c>
      <c r="C89" s="29">
        <f t="shared" si="23"/>
        <v>9966054.3130990416</v>
      </c>
      <c r="D89" s="36">
        <v>9.4215826680834605E-4</v>
      </c>
      <c r="E89" s="36">
        <v>8.9487782769693755E-4</v>
      </c>
      <c r="F89" s="36">
        <f t="shared" si="22"/>
        <v>9.185180472526418E-4</v>
      </c>
      <c r="G89" s="36">
        <v>1.3651298915697305E-3</v>
      </c>
      <c r="H89" s="36">
        <v>9.2079946862352966E-4</v>
      </c>
      <c r="I89" s="36">
        <v>1.08E-3</v>
      </c>
      <c r="J89" s="36">
        <v>1.3756638206621364E-3</v>
      </c>
      <c r="K89" s="36">
        <v>1.2330660316514624E-3</v>
      </c>
      <c r="L89" s="36">
        <v>7.639084776054233E-4</v>
      </c>
      <c r="M89" s="53">
        <v>1.2660000000000002E-3</v>
      </c>
      <c r="N89" s="36">
        <v>1.2769214679240006E-3</v>
      </c>
      <c r="O89" s="36">
        <v>7.8951201004479185E-4</v>
      </c>
    </row>
    <row r="90" spans="1:15" x14ac:dyDescent="0.2">
      <c r="A90" s="55"/>
      <c r="B90" s="12">
        <v>25</v>
      </c>
      <c r="C90" s="29">
        <f t="shared" si="23"/>
        <v>24915135.782747604</v>
      </c>
      <c r="D90" s="36">
        <v>7.9732099326332642E-4</v>
      </c>
      <c r="E90" s="36">
        <v>7.7510677356678898E-4</v>
      </c>
      <c r="F90" s="36">
        <f t="shared" si="22"/>
        <v>7.862138834150577E-4</v>
      </c>
      <c r="G90" s="36">
        <v>1.2433888117534637E-3</v>
      </c>
      <c r="H90" s="36">
        <v>7.9883574707644619E-4</v>
      </c>
      <c r="I90" s="36">
        <v>9.3999999999999997E-4</v>
      </c>
      <c r="J90" s="36">
        <v>1.1868200570516242E-3</v>
      </c>
      <c r="K90" s="36">
        <v>1.09758222184002E-3</v>
      </c>
      <c r="L90" s="36">
        <v>6.6337943971633319E-4</v>
      </c>
      <c r="M90" s="53">
        <v>1.1349999999999997E-3</v>
      </c>
      <c r="N90" s="36">
        <v>1.1413538424402117E-3</v>
      </c>
      <c r="O90" s="36">
        <v>6.9017117959218081E-4</v>
      </c>
    </row>
    <row r="91" spans="1:15" x14ac:dyDescent="0.2">
      <c r="A91" s="55"/>
      <c r="B91" s="12">
        <v>50</v>
      </c>
      <c r="C91" s="29">
        <f t="shared" si="23"/>
        <v>49830271.565495208</v>
      </c>
      <c r="D91" s="36">
        <v>7.400395708026925E-4</v>
      </c>
      <c r="E91" s="36">
        <v>7.2315295924643263E-4</v>
      </c>
      <c r="F91" s="36">
        <f t="shared" si="22"/>
        <v>7.3159626502456256E-4</v>
      </c>
      <c r="G91" s="36">
        <v>1.1493551239802873E-3</v>
      </c>
      <c r="H91" s="36">
        <v>7.4718349163961206E-4</v>
      </c>
      <c r="I91" s="36">
        <v>8.8000000000000003E-4</v>
      </c>
      <c r="J91" s="36">
        <v>1.1147178905798107E-3</v>
      </c>
      <c r="K91" s="36">
        <v>1.0223469494967242E-3</v>
      </c>
      <c r="L91" s="36">
        <v>6.3383413039268775E-4</v>
      </c>
      <c r="M91" s="53">
        <v>1.023E-3</v>
      </c>
      <c r="N91" s="36">
        <v>1.053899330517684E-3</v>
      </c>
      <c r="O91" s="36">
        <v>6.4714196189983447E-4</v>
      </c>
    </row>
    <row r="94" spans="1:15" s="50" customFormat="1" ht="19" x14ac:dyDescent="0.25">
      <c r="A94" s="37" t="s">
        <v>21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31" x14ac:dyDescent="0.2">
      <c r="D95" s="34" t="s">
        <v>33</v>
      </c>
      <c r="E95" s="34" t="s">
        <v>34</v>
      </c>
      <c r="F95" s="8" t="s">
        <v>1</v>
      </c>
      <c r="G95" s="8" t="s">
        <v>3</v>
      </c>
      <c r="H95" s="8" t="s">
        <v>2</v>
      </c>
      <c r="I95" s="8" t="s">
        <v>4</v>
      </c>
      <c r="J95" s="8" t="s">
        <v>5</v>
      </c>
      <c r="K95" s="8" t="s">
        <v>6</v>
      </c>
      <c r="L95" s="8" t="s">
        <v>7</v>
      </c>
      <c r="M95" s="8" t="s">
        <v>8</v>
      </c>
      <c r="N95" s="8" t="s">
        <v>9</v>
      </c>
      <c r="O95" s="8" t="s">
        <v>10</v>
      </c>
    </row>
    <row r="96" spans="1:15" x14ac:dyDescent="0.2">
      <c r="A96" s="56" t="s">
        <v>13</v>
      </c>
      <c r="B96" s="57"/>
      <c r="C96" s="58"/>
      <c r="D96" s="40">
        <v>1</v>
      </c>
      <c r="E96" s="40">
        <v>1</v>
      </c>
      <c r="F96" s="40">
        <v>1</v>
      </c>
      <c r="G96" s="40">
        <v>1</v>
      </c>
      <c r="H96" s="40">
        <v>1</v>
      </c>
      <c r="I96" s="40">
        <v>1</v>
      </c>
      <c r="J96" s="40">
        <v>1</v>
      </c>
      <c r="K96" s="40">
        <v>1</v>
      </c>
      <c r="L96" s="40">
        <v>1</v>
      </c>
      <c r="M96" s="40">
        <v>1</v>
      </c>
      <c r="N96" s="40">
        <v>1</v>
      </c>
      <c r="O96" s="40">
        <v>1</v>
      </c>
    </row>
    <row r="97" spans="1:15" x14ac:dyDescent="0.2">
      <c r="A97" s="56" t="s">
        <v>31</v>
      </c>
      <c r="B97" s="57"/>
      <c r="C97" s="57"/>
      <c r="D97" s="41">
        <v>0.20852610999999999</v>
      </c>
      <c r="E97" s="41">
        <v>0.16927223999999999</v>
      </c>
      <c r="F97" s="41">
        <f>+AVERAGE(D97,E97)</f>
        <v>0.18889917499999997</v>
      </c>
      <c r="G97" s="41">
        <v>0.17001857000000001</v>
      </c>
      <c r="H97" s="41">
        <v>0.18945954000000001</v>
      </c>
      <c r="I97" s="41">
        <v>0.23282286999999999</v>
      </c>
      <c r="J97" s="41">
        <v>0.28874949999999999</v>
      </c>
      <c r="K97" s="41">
        <v>0.26118999999999998</v>
      </c>
      <c r="L97" s="41">
        <v>0.28646159999999998</v>
      </c>
      <c r="M97" s="41">
        <v>0.32588</v>
      </c>
      <c r="N97" s="41">
        <v>0.35373315</v>
      </c>
      <c r="O97" s="41">
        <v>0.38061199000000001</v>
      </c>
    </row>
    <row r="98" spans="1:15" x14ac:dyDescent="0.2">
      <c r="A98" s="56" t="s">
        <v>32</v>
      </c>
      <c r="B98" s="57"/>
      <c r="C98" s="57"/>
      <c r="D98" s="41">
        <v>0.23478399999999999</v>
      </c>
      <c r="E98" s="41">
        <v>0.18912670000000001</v>
      </c>
      <c r="F98" s="41">
        <f>+AVERAGE(D98,E98)</f>
        <v>0.21195534999999999</v>
      </c>
      <c r="G98" s="41">
        <v>0.20027046000000001</v>
      </c>
      <c r="H98" s="41">
        <v>0.21608717</v>
      </c>
      <c r="I98" s="41">
        <v>0.27396361000000002</v>
      </c>
      <c r="J98" s="41">
        <v>0.33356038999999998</v>
      </c>
      <c r="K98" s="41">
        <v>0.31322</v>
      </c>
      <c r="L98" s="41">
        <v>0.31589066999999998</v>
      </c>
      <c r="M98" s="5">
        <v>0.35600999999999999</v>
      </c>
      <c r="N98" s="41">
        <v>0.38727143000000003</v>
      </c>
      <c r="O98" s="41">
        <v>0.40699999999999997</v>
      </c>
    </row>
    <row r="100" spans="1:15" x14ac:dyDescent="0.2">
      <c r="A100" s="56"/>
    </row>
    <row r="101" spans="1:15" x14ac:dyDescent="0.2">
      <c r="A101" s="56"/>
    </row>
    <row r="102" spans="1:15" x14ac:dyDescent="0.2">
      <c r="B102" s="23"/>
    </row>
    <row r="103" spans="1:15" x14ac:dyDescent="0.2">
      <c r="B103" s="23"/>
    </row>
    <row r="105" spans="1:15" x14ac:dyDescent="0.2">
      <c r="A105" s="56"/>
    </row>
    <row r="106" spans="1:15" x14ac:dyDescent="0.2">
      <c r="A106" s="56"/>
    </row>
  </sheetData>
  <mergeCells count="17">
    <mergeCell ref="A100:A101"/>
    <mergeCell ref="A96:C96"/>
    <mergeCell ref="A97:C97"/>
    <mergeCell ref="A98:C98"/>
    <mergeCell ref="A105:A106"/>
    <mergeCell ref="A87:A91"/>
    <mergeCell ref="A42:A46"/>
    <mergeCell ref="A6:A10"/>
    <mergeCell ref="A12:A16"/>
    <mergeCell ref="A21:A25"/>
    <mergeCell ref="A27:A31"/>
    <mergeCell ref="A36:A40"/>
    <mergeCell ref="A51:A55"/>
    <mergeCell ref="A57:A61"/>
    <mergeCell ref="A66:A70"/>
    <mergeCell ref="A72:A76"/>
    <mergeCell ref="A81:A85"/>
  </mergeCells>
  <phoneticPr fontId="3" type="noConversion"/>
  <pageMargins left="0.25" right="0.25" top="0.75" bottom="0.75" header="0.3" footer="0.3"/>
  <pageSetup paperSize="9" scale="4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Validation</vt:lpstr>
      <vt:lpstr>Ichthyosaur simulations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Susana Gutarra Diaz</cp:lastModifiedBy>
  <cp:lastPrinted>2018-01-25T18:08:44Z</cp:lastPrinted>
  <dcterms:created xsi:type="dcterms:W3CDTF">2018-01-17T12:17:08Z</dcterms:created>
  <dcterms:modified xsi:type="dcterms:W3CDTF">2018-11-07T18:41:29Z</dcterms:modified>
</cp:coreProperties>
</file>