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yal Society 2018 - 1\TN24P\Analysis\"/>
    </mc:Choice>
  </mc:AlternateContent>
  <bookViews>
    <workbookView xWindow="600" yWindow="276" windowWidth="20700" windowHeight="9660" firstSheet="2" activeTab="7"/>
  </bookViews>
  <sheets>
    <sheet name="Cask" sheetId="1" r:id="rId1"/>
    <sheet name="Data" sheetId="3" r:id="rId2"/>
    <sheet name="FingerPrintUncertainty" sheetId="6" r:id="rId3"/>
    <sheet name="FingerPrint" sheetId="8" r:id="rId4"/>
    <sheet name="Missing-Steel" sheetId="9" r:id="rId5"/>
    <sheet name="Sheet3" sheetId="10" r:id="rId6"/>
    <sheet name="Transmission" sheetId="11" r:id="rId7"/>
    <sheet name="Scatter" sheetId="12" r:id="rId8"/>
    <sheet name="exosure" sheetId="7" r:id="rId9"/>
  </sheets>
  <definedNames>
    <definedName name="solver_adj" localSheetId="0" hidden="1">Cask!$F$11:$O$12,Cask!$P$13,Cask!$B$13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Cask!$R$30</definedName>
    <definedName name="solver_pre" localSheetId="0" hidden="1">0.0000001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I17" i="11" l="1"/>
  <c r="J17" i="11"/>
  <c r="Q17" i="11"/>
  <c r="R17" i="11"/>
  <c r="Y17" i="11"/>
  <c r="Z17" i="11"/>
  <c r="G18" i="11"/>
  <c r="K18" i="11"/>
  <c r="O18" i="11"/>
  <c r="S18" i="11"/>
  <c r="W18" i="11"/>
  <c r="AA18" i="11"/>
  <c r="G19" i="11"/>
  <c r="H19" i="11"/>
  <c r="K19" i="11"/>
  <c r="L19" i="11"/>
  <c r="O19" i="11"/>
  <c r="P19" i="11"/>
  <c r="S19" i="11"/>
  <c r="T19" i="11"/>
  <c r="W19" i="11"/>
  <c r="X19" i="11"/>
  <c r="AA19" i="11"/>
  <c r="AB19" i="11"/>
  <c r="G20" i="11"/>
  <c r="H20" i="11"/>
  <c r="I20" i="11"/>
  <c r="K20" i="11"/>
  <c r="O20" i="11"/>
  <c r="P20" i="11"/>
  <c r="S20" i="11"/>
  <c r="T20" i="11"/>
  <c r="U20" i="11"/>
  <c r="W20" i="11"/>
  <c r="X20" i="11"/>
  <c r="Y20" i="11"/>
  <c r="AA20" i="11"/>
  <c r="F17" i="12"/>
  <c r="J17" i="12"/>
  <c r="M17" i="12"/>
  <c r="N17" i="12"/>
  <c r="R17" i="12"/>
  <c r="U17" i="12"/>
  <c r="V17" i="12"/>
  <c r="Z17" i="12"/>
  <c r="F18" i="12"/>
  <c r="G18" i="12"/>
  <c r="K18" i="12"/>
  <c r="O18" i="12"/>
  <c r="P18" i="12"/>
  <c r="V18" i="12"/>
  <c r="Y18" i="12"/>
  <c r="Z18" i="12"/>
  <c r="G19" i="12"/>
  <c r="J19" i="12"/>
  <c r="K19" i="12"/>
  <c r="O19" i="12"/>
  <c r="Q19" i="12"/>
  <c r="R19" i="12"/>
  <c r="S19" i="12"/>
  <c r="V19" i="12"/>
  <c r="W19" i="12"/>
  <c r="Z19" i="12"/>
  <c r="AA19" i="12"/>
  <c r="F20" i="12"/>
  <c r="G20" i="12"/>
  <c r="J20" i="12"/>
  <c r="K20" i="12"/>
  <c r="N20" i="12"/>
  <c r="O20" i="12"/>
  <c r="P20" i="12"/>
  <c r="S20" i="12"/>
  <c r="V20" i="12"/>
  <c r="W20" i="12"/>
  <c r="Z20" i="12"/>
  <c r="AA20" i="12"/>
  <c r="E20" i="12"/>
  <c r="E17" i="12"/>
  <c r="AB1" i="12"/>
  <c r="AA1" i="12"/>
  <c r="AA2" i="12" s="1"/>
  <c r="Z1" i="12"/>
  <c r="Z2" i="12" s="1"/>
  <c r="Y1" i="12"/>
  <c r="X1" i="12"/>
  <c r="W1" i="12"/>
  <c r="W2" i="12" s="1"/>
  <c r="V1" i="12"/>
  <c r="V2" i="12" s="1"/>
  <c r="U1" i="12"/>
  <c r="T1" i="12"/>
  <c r="S1" i="12"/>
  <c r="S2" i="12" s="1"/>
  <c r="R1" i="12"/>
  <c r="Q1" i="12"/>
  <c r="P1" i="12"/>
  <c r="O1" i="12"/>
  <c r="O2" i="12" s="1"/>
  <c r="N1" i="12"/>
  <c r="N2" i="12" s="1"/>
  <c r="M1" i="12"/>
  <c r="L1" i="12"/>
  <c r="K1" i="12"/>
  <c r="K2" i="12" s="1"/>
  <c r="J1" i="12"/>
  <c r="J2" i="12" s="1"/>
  <c r="I1" i="12"/>
  <c r="H1" i="12"/>
  <c r="G1" i="12"/>
  <c r="G2" i="12" s="1"/>
  <c r="F1" i="12"/>
  <c r="F2" i="12" s="1"/>
  <c r="E1" i="12"/>
  <c r="E18" i="12" s="1"/>
  <c r="F1" i="11"/>
  <c r="G1" i="11"/>
  <c r="G2" i="11" s="1"/>
  <c r="H1" i="11"/>
  <c r="I1" i="11"/>
  <c r="J1" i="11"/>
  <c r="K1" i="11"/>
  <c r="K2" i="11" s="1"/>
  <c r="L1" i="11"/>
  <c r="M1" i="11"/>
  <c r="N1" i="11"/>
  <c r="O1" i="11"/>
  <c r="O2" i="11" s="1"/>
  <c r="P1" i="11"/>
  <c r="Q1" i="11"/>
  <c r="R1" i="11"/>
  <c r="S1" i="11"/>
  <c r="S2" i="11" s="1"/>
  <c r="T1" i="11"/>
  <c r="U1" i="11"/>
  <c r="V1" i="11"/>
  <c r="W1" i="11"/>
  <c r="W2" i="11" s="1"/>
  <c r="X1" i="11"/>
  <c r="Y1" i="11"/>
  <c r="Z1" i="11"/>
  <c r="AA1" i="11"/>
  <c r="AA2" i="11" s="1"/>
  <c r="AB1" i="11"/>
  <c r="H2" i="11"/>
  <c r="J2" i="11"/>
  <c r="L2" i="11"/>
  <c r="M2" i="11"/>
  <c r="P2" i="11"/>
  <c r="Q2" i="11"/>
  <c r="U2" i="11"/>
  <c r="V2" i="11"/>
  <c r="X2" i="11"/>
  <c r="AB2" i="11"/>
  <c r="E1" i="11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F2" i="10"/>
  <c r="Q18" i="10" s="1"/>
  <c r="E19" i="11" l="1"/>
  <c r="E20" i="11"/>
  <c r="Z20" i="11"/>
  <c r="Z19" i="11"/>
  <c r="V20" i="11"/>
  <c r="V19" i="11"/>
  <c r="R20" i="11"/>
  <c r="R19" i="11"/>
  <c r="N20" i="11"/>
  <c r="N2" i="11"/>
  <c r="N19" i="11"/>
  <c r="J20" i="11"/>
  <c r="J19" i="11"/>
  <c r="F20" i="11"/>
  <c r="F19" i="11"/>
  <c r="H2" i="12"/>
  <c r="H18" i="12"/>
  <c r="H19" i="12"/>
  <c r="H17" i="12"/>
  <c r="L2" i="12"/>
  <c r="L18" i="12"/>
  <c r="L19" i="12"/>
  <c r="L17" i="12"/>
  <c r="P2" i="12"/>
  <c r="P19" i="12"/>
  <c r="P17" i="12"/>
  <c r="T2" i="12"/>
  <c r="T19" i="12"/>
  <c r="T28" i="12" s="1"/>
  <c r="T17" i="12"/>
  <c r="X2" i="12"/>
  <c r="X19" i="12"/>
  <c r="X17" i="12"/>
  <c r="X18" i="12"/>
  <c r="AB2" i="12"/>
  <c r="AB19" i="12"/>
  <c r="AB17" i="12"/>
  <c r="AB18" i="12"/>
  <c r="T20" i="12"/>
  <c r="T29" i="12" s="1"/>
  <c r="E17" i="11"/>
  <c r="Z18" i="11"/>
  <c r="R18" i="11"/>
  <c r="J18" i="11"/>
  <c r="F2" i="11"/>
  <c r="Y19" i="11"/>
  <c r="Y2" i="11"/>
  <c r="Y18" i="11"/>
  <c r="U19" i="11"/>
  <c r="U18" i="11"/>
  <c r="Q19" i="11"/>
  <c r="Q18" i="11"/>
  <c r="M19" i="11"/>
  <c r="M18" i="11"/>
  <c r="I19" i="11"/>
  <c r="I2" i="11"/>
  <c r="I18" i="11"/>
  <c r="I2" i="12"/>
  <c r="I20" i="12"/>
  <c r="I18" i="12"/>
  <c r="I19" i="12"/>
  <c r="M2" i="12"/>
  <c r="M20" i="12"/>
  <c r="M18" i="12"/>
  <c r="M19" i="12"/>
  <c r="Q2" i="12"/>
  <c r="Q18" i="12"/>
  <c r="Q20" i="12"/>
  <c r="U2" i="12"/>
  <c r="U20" i="12"/>
  <c r="Y2" i="12"/>
  <c r="Y20" i="12"/>
  <c r="E19" i="12"/>
  <c r="X20" i="12"/>
  <c r="H20" i="12"/>
  <c r="U19" i="12"/>
  <c r="E18" i="11"/>
  <c r="M20" i="11"/>
  <c r="V17" i="11"/>
  <c r="N17" i="11"/>
  <c r="F17" i="11"/>
  <c r="Z2" i="11"/>
  <c r="R2" i="11"/>
  <c r="AB18" i="11"/>
  <c r="AB17" i="11"/>
  <c r="X18" i="11"/>
  <c r="X17" i="11"/>
  <c r="T18" i="11"/>
  <c r="T2" i="11"/>
  <c r="T17" i="11"/>
  <c r="P18" i="11"/>
  <c r="P17" i="11"/>
  <c r="L18" i="11"/>
  <c r="L17" i="11"/>
  <c r="H18" i="11"/>
  <c r="H17" i="11"/>
  <c r="R2" i="12"/>
  <c r="R18" i="12"/>
  <c r="AB20" i="12"/>
  <c r="R20" i="12"/>
  <c r="L20" i="12"/>
  <c r="Y19" i="12"/>
  <c r="N19" i="12"/>
  <c r="F19" i="12"/>
  <c r="T18" i="12"/>
  <c r="T27" i="12" s="1"/>
  <c r="J18" i="12"/>
  <c r="Y17" i="12"/>
  <c r="Q17" i="12"/>
  <c r="I17" i="12"/>
  <c r="AB20" i="11"/>
  <c r="Q20" i="11"/>
  <c r="L20" i="11"/>
  <c r="V18" i="11"/>
  <c r="N18" i="11"/>
  <c r="F18" i="11"/>
  <c r="U17" i="11"/>
  <c r="M17" i="11"/>
  <c r="M24" i="11" s="1"/>
  <c r="AA18" i="12"/>
  <c r="W18" i="12"/>
  <c r="AA17" i="12"/>
  <c r="W17" i="12"/>
  <c r="S17" i="12"/>
  <c r="O17" i="12"/>
  <c r="K17" i="12"/>
  <c r="G17" i="12"/>
  <c r="F15" i="12" s="1"/>
  <c r="AA17" i="11"/>
  <c r="W17" i="11"/>
  <c r="S17" i="11"/>
  <c r="O17" i="11"/>
  <c r="K17" i="11"/>
  <c r="G17" i="11"/>
  <c r="E2" i="12"/>
  <c r="M26" i="11"/>
  <c r="M27" i="11"/>
  <c r="E2" i="11"/>
  <c r="M25" i="11"/>
  <c r="H22" i="10"/>
  <c r="F19" i="10"/>
  <c r="P23" i="10"/>
  <c r="F15" i="10"/>
  <c r="Q15" i="10"/>
  <c r="X20" i="10"/>
  <c r="X24" i="10"/>
  <c r="I15" i="10"/>
  <c r="P24" i="10"/>
  <c r="H23" i="10"/>
  <c r="X21" i="10"/>
  <c r="P20" i="10"/>
  <c r="F22" i="10"/>
  <c r="F18" i="10"/>
  <c r="F24" i="10"/>
  <c r="H24" i="10"/>
  <c r="X22" i="10"/>
  <c r="P21" i="10"/>
  <c r="AC19" i="10"/>
  <c r="F21" i="10"/>
  <c r="F17" i="10"/>
  <c r="F23" i="10"/>
  <c r="Y15" i="10"/>
  <c r="X23" i="10"/>
  <c r="P22" i="10"/>
  <c r="H21" i="10"/>
  <c r="M19" i="10"/>
  <c r="F20" i="10"/>
  <c r="F16" i="10"/>
  <c r="U18" i="10"/>
  <c r="AC17" i="10"/>
  <c r="M17" i="10"/>
  <c r="N15" i="10"/>
  <c r="U24" i="10"/>
  <c r="J16" i="10"/>
  <c r="N16" i="10"/>
  <c r="R16" i="10"/>
  <c r="V16" i="10"/>
  <c r="Z16" i="10"/>
  <c r="J17" i="10"/>
  <c r="N17" i="10"/>
  <c r="R17" i="10"/>
  <c r="V17" i="10"/>
  <c r="Z17" i="10"/>
  <c r="J18" i="10"/>
  <c r="N18" i="10"/>
  <c r="R18" i="10"/>
  <c r="V18" i="10"/>
  <c r="Z18" i="10"/>
  <c r="J19" i="10"/>
  <c r="N19" i="10"/>
  <c r="R19" i="10"/>
  <c r="V19" i="10"/>
  <c r="Z19" i="10"/>
  <c r="J20" i="10"/>
  <c r="N20" i="10"/>
  <c r="R20" i="10"/>
  <c r="V20" i="10"/>
  <c r="Z20" i="10"/>
  <c r="J21" i="10"/>
  <c r="N21" i="10"/>
  <c r="R21" i="10"/>
  <c r="V21" i="10"/>
  <c r="Z21" i="10"/>
  <c r="J22" i="10"/>
  <c r="N22" i="10"/>
  <c r="R22" i="10"/>
  <c r="V22" i="10"/>
  <c r="Z22" i="10"/>
  <c r="J23" i="10"/>
  <c r="N23" i="10"/>
  <c r="R23" i="10"/>
  <c r="V23" i="10"/>
  <c r="Z23" i="10"/>
  <c r="J24" i="10"/>
  <c r="N24" i="10"/>
  <c r="R24" i="10"/>
  <c r="V24" i="10"/>
  <c r="Z24" i="10"/>
  <c r="G15" i="10"/>
  <c r="K15" i="10"/>
  <c r="O15" i="10"/>
  <c r="S15" i="10"/>
  <c r="W15" i="10"/>
  <c r="AA15" i="10"/>
  <c r="H16" i="10"/>
  <c r="P16" i="10"/>
  <c r="X16" i="10"/>
  <c r="AB16" i="10"/>
  <c r="L17" i="10"/>
  <c r="T17" i="10"/>
  <c r="AB17" i="10"/>
  <c r="L18" i="10"/>
  <c r="T18" i="10"/>
  <c r="AB18" i="10"/>
  <c r="L19" i="10"/>
  <c r="T19" i="10"/>
  <c r="AB19" i="10"/>
  <c r="G16" i="10"/>
  <c r="K16" i="10"/>
  <c r="O16" i="10"/>
  <c r="S16" i="10"/>
  <c r="W16" i="10"/>
  <c r="AA16" i="10"/>
  <c r="G17" i="10"/>
  <c r="K17" i="10"/>
  <c r="O17" i="10"/>
  <c r="S17" i="10"/>
  <c r="W17" i="10"/>
  <c r="AA17" i="10"/>
  <c r="G18" i="10"/>
  <c r="K18" i="10"/>
  <c r="O18" i="10"/>
  <c r="S18" i="10"/>
  <c r="W18" i="10"/>
  <c r="AA18" i="10"/>
  <c r="G19" i="10"/>
  <c r="K19" i="10"/>
  <c r="O19" i="10"/>
  <c r="S19" i="10"/>
  <c r="W19" i="10"/>
  <c r="AA19" i="10"/>
  <c r="G20" i="10"/>
  <c r="K20" i="10"/>
  <c r="O20" i="10"/>
  <c r="S20" i="10"/>
  <c r="W20" i="10"/>
  <c r="AA20" i="10"/>
  <c r="G21" i="10"/>
  <c r="K21" i="10"/>
  <c r="O21" i="10"/>
  <c r="S21" i="10"/>
  <c r="W21" i="10"/>
  <c r="AA21" i="10"/>
  <c r="G22" i="10"/>
  <c r="K22" i="10"/>
  <c r="O22" i="10"/>
  <c r="S22" i="10"/>
  <c r="W22" i="10"/>
  <c r="AA22" i="10"/>
  <c r="G23" i="10"/>
  <c r="K23" i="10"/>
  <c r="O23" i="10"/>
  <c r="S23" i="10"/>
  <c r="W23" i="10"/>
  <c r="AA23" i="10"/>
  <c r="G24" i="10"/>
  <c r="K24" i="10"/>
  <c r="O24" i="10"/>
  <c r="S24" i="10"/>
  <c r="W24" i="10"/>
  <c r="AA24" i="10"/>
  <c r="H15" i="10"/>
  <c r="L15" i="10"/>
  <c r="P15" i="10"/>
  <c r="T15" i="10"/>
  <c r="X15" i="10"/>
  <c r="AB15" i="10"/>
  <c r="L16" i="10"/>
  <c r="T16" i="10"/>
  <c r="H17" i="10"/>
  <c r="P17" i="10"/>
  <c r="X17" i="10"/>
  <c r="H18" i="10"/>
  <c r="P18" i="10"/>
  <c r="X18" i="10"/>
  <c r="H19" i="10"/>
  <c r="P19" i="10"/>
  <c r="X19" i="10"/>
  <c r="H20" i="10"/>
  <c r="V15" i="10"/>
  <c r="AC24" i="10"/>
  <c r="AC23" i="10"/>
  <c r="M23" i="10"/>
  <c r="U22" i="10"/>
  <c r="AC21" i="10"/>
  <c r="M21" i="10"/>
  <c r="U20" i="10"/>
  <c r="Y19" i="10"/>
  <c r="I17" i="10"/>
  <c r="U16" i="10"/>
  <c r="M24" i="10"/>
  <c r="U23" i="10"/>
  <c r="AC22" i="10"/>
  <c r="M22" i="10"/>
  <c r="U21" i="10"/>
  <c r="AC20" i="10"/>
  <c r="M20" i="10"/>
  <c r="I19" i="10"/>
  <c r="Y17" i="10"/>
  <c r="Q16" i="10"/>
  <c r="AC15" i="10"/>
  <c r="U15" i="10"/>
  <c r="M15" i="10"/>
  <c r="AB24" i="10"/>
  <c r="T24" i="10"/>
  <c r="L24" i="10"/>
  <c r="AB23" i="10"/>
  <c r="T23" i="10"/>
  <c r="L23" i="10"/>
  <c r="AB22" i="10"/>
  <c r="T22" i="10"/>
  <c r="L22" i="10"/>
  <c r="AB21" i="10"/>
  <c r="T21" i="10"/>
  <c r="L21" i="10"/>
  <c r="AB20" i="10"/>
  <c r="T20" i="10"/>
  <c r="L20" i="10"/>
  <c r="U19" i="10"/>
  <c r="AC18" i="10"/>
  <c r="M18" i="10"/>
  <c r="U17" i="10"/>
  <c r="AC16" i="10"/>
  <c r="M16" i="10"/>
  <c r="Z15" i="10"/>
  <c r="R15" i="10"/>
  <c r="J15" i="10"/>
  <c r="Y24" i="10"/>
  <c r="Q24" i="10"/>
  <c r="I24" i="10"/>
  <c r="Y23" i="10"/>
  <c r="Q23" i="10"/>
  <c r="I23" i="10"/>
  <c r="Y22" i="10"/>
  <c r="Q22" i="10"/>
  <c r="I22" i="10"/>
  <c r="Y21" i="10"/>
  <c r="Q21" i="10"/>
  <c r="I21" i="10"/>
  <c r="Y20" i="10"/>
  <c r="Q20" i="10"/>
  <c r="I20" i="10"/>
  <c r="Q19" i="10"/>
  <c r="Y18" i="10"/>
  <c r="I18" i="10"/>
  <c r="Q17" i="10"/>
  <c r="Y16" i="10"/>
  <c r="I16" i="10"/>
  <c r="I30" i="8"/>
  <c r="I31" i="8"/>
  <c r="I34" i="8"/>
  <c r="I35" i="8"/>
  <c r="I29" i="8"/>
  <c r="G30" i="8"/>
  <c r="G31" i="8"/>
  <c r="G32" i="8"/>
  <c r="I32" i="8" s="1"/>
  <c r="G33" i="8"/>
  <c r="I33" i="8" s="1"/>
  <c r="G34" i="8"/>
  <c r="G35" i="8"/>
  <c r="G36" i="8"/>
  <c r="I36" i="8" s="1"/>
  <c r="G37" i="8"/>
  <c r="I37" i="8" s="1"/>
  <c r="G29" i="8"/>
  <c r="G5" i="8"/>
  <c r="I5" i="8" s="1"/>
  <c r="G6" i="8"/>
  <c r="I6" i="8" s="1"/>
  <c r="G7" i="8"/>
  <c r="I7" i="8" s="1"/>
  <c r="G8" i="8"/>
  <c r="G9" i="8"/>
  <c r="I9" i="8" s="1"/>
  <c r="G10" i="8"/>
  <c r="I10" i="8" s="1"/>
  <c r="G11" i="8"/>
  <c r="I11" i="8" s="1"/>
  <c r="G12" i="8"/>
  <c r="I12" i="8" s="1"/>
  <c r="G4" i="8"/>
  <c r="I4" i="8" s="1"/>
  <c r="I8" i="8"/>
  <c r="Y38" i="6"/>
  <c r="Y37" i="6"/>
  <c r="Y39" i="6"/>
  <c r="Y40" i="6" s="1"/>
  <c r="AA31" i="6"/>
  <c r="AA32" i="6"/>
  <c r="AA33" i="6"/>
  <c r="AA34" i="6"/>
  <c r="AA30" i="6"/>
  <c r="Q43" i="6"/>
  <c r="Q44" i="6"/>
  <c r="Q45" i="6"/>
  <c r="T42" i="6" s="1"/>
  <c r="Q42" i="6"/>
  <c r="O24" i="6"/>
  <c r="O25" i="6" s="1"/>
  <c r="O26" i="6" s="1"/>
  <c r="O23" i="6"/>
  <c r="U27" i="12" l="1"/>
  <c r="V27" i="12" s="1"/>
  <c r="U26" i="12"/>
  <c r="V26" i="12" s="1"/>
  <c r="U29" i="12"/>
  <c r="V29" i="12" s="1"/>
  <c r="U28" i="12"/>
  <c r="V28" i="12" s="1"/>
  <c r="F15" i="11"/>
  <c r="P44" i="6"/>
  <c r="R44" i="6" s="1"/>
  <c r="P7" i="6"/>
  <c r="P45" i="6"/>
  <c r="R45" i="6" s="1"/>
  <c r="P5" i="6"/>
  <c r="P42" i="6"/>
  <c r="R42" i="6" s="1"/>
  <c r="T45" i="6" s="1"/>
  <c r="P43" i="6"/>
  <c r="R43" i="6" s="1"/>
  <c r="P6" i="6"/>
  <c r="L12" i="7"/>
  <c r="I26" i="7"/>
  <c r="J26" i="7" s="1"/>
  <c r="H32" i="7"/>
  <c r="J32" i="7" s="1"/>
  <c r="I42" i="7"/>
  <c r="J42" i="7" s="1"/>
  <c r="F19" i="7"/>
  <c r="H19" i="7" s="1"/>
  <c r="F20" i="7"/>
  <c r="H20" i="7" s="1"/>
  <c r="J20" i="7" s="1"/>
  <c r="F21" i="7"/>
  <c r="H21" i="7" s="1"/>
  <c r="J21" i="7" s="1"/>
  <c r="F22" i="7"/>
  <c r="H22" i="7" s="1"/>
  <c r="F23" i="7"/>
  <c r="H23" i="7" s="1"/>
  <c r="F24" i="7"/>
  <c r="H24" i="7" s="1"/>
  <c r="J24" i="7" s="1"/>
  <c r="F25" i="7"/>
  <c r="H25" i="7" s="1"/>
  <c r="J25" i="7" s="1"/>
  <c r="F26" i="7"/>
  <c r="H26" i="7" s="1"/>
  <c r="F27" i="7"/>
  <c r="H27" i="7" s="1"/>
  <c r="F28" i="7"/>
  <c r="H28" i="7" s="1"/>
  <c r="J28" i="7" s="1"/>
  <c r="F29" i="7"/>
  <c r="H29" i="7" s="1"/>
  <c r="J29" i="7" s="1"/>
  <c r="F30" i="7"/>
  <c r="H30" i="7" s="1"/>
  <c r="F31" i="7"/>
  <c r="H31" i="7" s="1"/>
  <c r="F32" i="7"/>
  <c r="F33" i="7"/>
  <c r="H33" i="7" s="1"/>
  <c r="J33" i="7" s="1"/>
  <c r="F34" i="7"/>
  <c r="H34" i="7" s="1"/>
  <c r="F35" i="7"/>
  <c r="H35" i="7" s="1"/>
  <c r="F36" i="7"/>
  <c r="H36" i="7" s="1"/>
  <c r="J36" i="7" s="1"/>
  <c r="F37" i="7"/>
  <c r="H37" i="7" s="1"/>
  <c r="J37" i="7" s="1"/>
  <c r="F38" i="7"/>
  <c r="H38" i="7" s="1"/>
  <c r="F39" i="7"/>
  <c r="H39" i="7" s="1"/>
  <c r="F40" i="7"/>
  <c r="H40" i="7" s="1"/>
  <c r="J40" i="7" s="1"/>
  <c r="F41" i="7"/>
  <c r="H41" i="7" s="1"/>
  <c r="J41" i="7" s="1"/>
  <c r="F42" i="7"/>
  <c r="H42" i="7" s="1"/>
  <c r="F43" i="7"/>
  <c r="H43" i="7" s="1"/>
  <c r="F18" i="7"/>
  <c r="H18" i="7" s="1"/>
  <c r="J18" i="7" s="1"/>
  <c r="G19" i="7"/>
  <c r="I19" i="7" s="1"/>
  <c r="J19" i="7" s="1"/>
  <c r="G20" i="7"/>
  <c r="I20" i="7" s="1"/>
  <c r="G21" i="7"/>
  <c r="I21" i="7" s="1"/>
  <c r="G22" i="7"/>
  <c r="I22" i="7" s="1"/>
  <c r="J22" i="7" s="1"/>
  <c r="G23" i="7"/>
  <c r="I23" i="7" s="1"/>
  <c r="J23" i="7" s="1"/>
  <c r="G24" i="7"/>
  <c r="I24" i="7" s="1"/>
  <c r="G25" i="7"/>
  <c r="I25" i="7" s="1"/>
  <c r="G26" i="7"/>
  <c r="G27" i="7"/>
  <c r="I27" i="7" s="1"/>
  <c r="J27" i="7" s="1"/>
  <c r="G28" i="7"/>
  <c r="I28" i="7" s="1"/>
  <c r="G29" i="7"/>
  <c r="I29" i="7" s="1"/>
  <c r="G30" i="7"/>
  <c r="I30" i="7" s="1"/>
  <c r="J30" i="7" s="1"/>
  <c r="G31" i="7"/>
  <c r="I31" i="7" s="1"/>
  <c r="J31" i="7" s="1"/>
  <c r="G32" i="7"/>
  <c r="I32" i="7" s="1"/>
  <c r="G33" i="7"/>
  <c r="I33" i="7" s="1"/>
  <c r="G34" i="7"/>
  <c r="I34" i="7" s="1"/>
  <c r="J34" i="7" s="1"/>
  <c r="G35" i="7"/>
  <c r="I35" i="7" s="1"/>
  <c r="J35" i="7" s="1"/>
  <c r="G36" i="7"/>
  <c r="I36" i="7" s="1"/>
  <c r="G37" i="7"/>
  <c r="I37" i="7" s="1"/>
  <c r="G38" i="7"/>
  <c r="I38" i="7" s="1"/>
  <c r="J38" i="7" s="1"/>
  <c r="G39" i="7"/>
  <c r="I39" i="7" s="1"/>
  <c r="J39" i="7" s="1"/>
  <c r="G40" i="7"/>
  <c r="I40" i="7" s="1"/>
  <c r="G41" i="7"/>
  <c r="I41" i="7" s="1"/>
  <c r="G42" i="7"/>
  <c r="G43" i="7"/>
  <c r="I43" i="7" s="1"/>
  <c r="J43" i="7" s="1"/>
  <c r="G18" i="7"/>
  <c r="I18" i="7" s="1"/>
  <c r="G12" i="7"/>
  <c r="I12" i="7" s="1"/>
  <c r="F12" i="7"/>
  <c r="H12" i="7" s="1"/>
  <c r="J15" i="7" l="1"/>
  <c r="L15" i="7" s="1"/>
  <c r="N15" i="7" s="1"/>
  <c r="N25" i="11"/>
  <c r="O25" i="11" s="1"/>
  <c r="N26" i="11"/>
  <c r="O26" i="11" s="1"/>
  <c r="N27" i="11"/>
  <c r="O27" i="11" s="1"/>
  <c r="N24" i="11"/>
  <c r="O24" i="11" s="1"/>
  <c r="J12" i="7"/>
  <c r="P11" i="1"/>
  <c r="F17" i="1" l="1"/>
  <c r="F18" i="1" l="1"/>
  <c r="G18" i="1"/>
  <c r="G13" i="1"/>
  <c r="H13" i="1" s="1"/>
  <c r="I13" i="1" s="1"/>
  <c r="J13" i="1" s="1"/>
  <c r="K13" i="1" s="1"/>
  <c r="L13" i="1" s="1"/>
  <c r="M13" i="1" s="1"/>
  <c r="N13" i="1" s="1"/>
  <c r="O13" i="1" s="1"/>
  <c r="G34" i="1"/>
  <c r="D34" i="1"/>
  <c r="E34" i="1"/>
  <c r="F34" i="1"/>
  <c r="C13" i="1"/>
  <c r="F15" i="1" s="1"/>
  <c r="F16" i="1" s="1"/>
  <c r="F14" i="1" s="1"/>
  <c r="C6" i="3"/>
  <c r="C7" i="3" s="1"/>
  <c r="C8" i="3" s="1"/>
  <c r="E6" i="3"/>
  <c r="E7" i="3" s="1"/>
  <c r="E8" i="3" s="1"/>
  <c r="F6" i="3"/>
  <c r="F7" i="3" s="1"/>
  <c r="F8" i="3" s="1"/>
  <c r="D6" i="3"/>
  <c r="D7" i="3" s="1"/>
  <c r="D8" i="3" s="1"/>
  <c r="O15" i="1" l="1"/>
  <c r="O16" i="1" s="1"/>
  <c r="O22" i="1"/>
  <c r="O25" i="1" s="1"/>
  <c r="O26" i="1" s="1"/>
  <c r="O17" i="1"/>
  <c r="O20" i="1" s="1"/>
  <c r="O21" i="1" s="1"/>
  <c r="O27" i="1"/>
  <c r="O30" i="1" s="1"/>
  <c r="O31" i="1" s="1"/>
  <c r="N27" i="1"/>
  <c r="N17" i="1"/>
  <c r="N15" i="1"/>
  <c r="N16" i="1" s="1"/>
  <c r="N22" i="1"/>
  <c r="M15" i="1"/>
  <c r="M16" i="1" s="1"/>
  <c r="M22" i="1"/>
  <c r="M17" i="1"/>
  <c r="M27" i="1"/>
  <c r="L15" i="1"/>
  <c r="L16" i="1" s="1"/>
  <c r="K15" i="1"/>
  <c r="K16" i="1" s="1"/>
  <c r="G22" i="1"/>
  <c r="G17" i="1"/>
  <c r="G15" i="1"/>
  <c r="H15" i="1"/>
  <c r="H16" i="1" s="1"/>
  <c r="I15" i="1"/>
  <c r="I16" i="1" s="1"/>
  <c r="J15" i="1"/>
  <c r="J16" i="1" s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O14" i="1" l="1"/>
  <c r="H14" i="1"/>
  <c r="L14" i="1"/>
  <c r="J14" i="1"/>
  <c r="K14" i="1"/>
  <c r="G16" i="1"/>
  <c r="M14" i="1"/>
  <c r="I14" i="1"/>
  <c r="N14" i="1"/>
  <c r="G25" i="1"/>
  <c r="G26" i="1" s="1"/>
  <c r="H23" i="1"/>
  <c r="M20" i="1"/>
  <c r="M21" i="1" s="1"/>
  <c r="N18" i="1"/>
  <c r="N30" i="1"/>
  <c r="N31" i="1" s="1"/>
  <c r="O28" i="1"/>
  <c r="G20" i="1"/>
  <c r="G21" i="1" s="1"/>
  <c r="H18" i="1"/>
  <c r="M30" i="1"/>
  <c r="M31" i="1" s="1"/>
  <c r="N28" i="1"/>
  <c r="N25" i="1"/>
  <c r="N26" i="1" s="1"/>
  <c r="O23" i="1"/>
  <c r="M25" i="1"/>
  <c r="M26" i="1" s="1"/>
  <c r="N23" i="1"/>
  <c r="N20" i="1"/>
  <c r="N21" i="1" s="1"/>
  <c r="O18" i="1"/>
  <c r="H27" i="1"/>
  <c r="H30" i="1" s="1"/>
  <c r="L27" i="1"/>
  <c r="L22" i="1"/>
  <c r="L17" i="1"/>
  <c r="I17" i="1"/>
  <c r="I22" i="1"/>
  <c r="K17" i="1"/>
  <c r="K22" i="1"/>
  <c r="K27" i="1"/>
  <c r="J27" i="1"/>
  <c r="J17" i="1"/>
  <c r="H22" i="1"/>
  <c r="H17" i="1"/>
  <c r="G27" i="1"/>
  <c r="G30" i="1" s="1"/>
  <c r="F22" i="1"/>
  <c r="J22" i="1"/>
  <c r="I27" i="1"/>
  <c r="F27" i="1"/>
  <c r="F28" i="1" l="1"/>
  <c r="F30" i="1"/>
  <c r="G23" i="1"/>
  <c r="F23" i="1"/>
  <c r="G14" i="1"/>
  <c r="J25" i="1"/>
  <c r="J26" i="1" s="1"/>
  <c r="K23" i="1"/>
  <c r="H25" i="1"/>
  <c r="H26" i="1" s="1"/>
  <c r="I23" i="1"/>
  <c r="K25" i="1"/>
  <c r="K26" i="1" s="1"/>
  <c r="L23" i="1"/>
  <c r="L20" i="1"/>
  <c r="L21" i="1" s="1"/>
  <c r="M18" i="1"/>
  <c r="J20" i="1"/>
  <c r="J21" i="1" s="1"/>
  <c r="K18" i="1"/>
  <c r="K20" i="1"/>
  <c r="K21" i="1" s="1"/>
  <c r="L18" i="1"/>
  <c r="L25" i="1"/>
  <c r="L26" i="1" s="1"/>
  <c r="M23" i="1"/>
  <c r="G28" i="1"/>
  <c r="G31" i="1"/>
  <c r="H28" i="1"/>
  <c r="J30" i="1"/>
  <c r="J31" i="1" s="1"/>
  <c r="K28" i="1"/>
  <c r="I25" i="1"/>
  <c r="I26" i="1" s="1"/>
  <c r="J23" i="1"/>
  <c r="L30" i="1"/>
  <c r="L31" i="1" s="1"/>
  <c r="M28" i="1"/>
  <c r="I30" i="1"/>
  <c r="I31" i="1" s="1"/>
  <c r="J28" i="1"/>
  <c r="H20" i="1"/>
  <c r="H21" i="1" s="1"/>
  <c r="I18" i="1"/>
  <c r="K30" i="1"/>
  <c r="K31" i="1" s="1"/>
  <c r="L28" i="1"/>
  <c r="I20" i="1"/>
  <c r="I21" i="1" s="1"/>
  <c r="J18" i="1"/>
  <c r="H31" i="1"/>
  <c r="I28" i="1"/>
  <c r="F20" i="1"/>
  <c r="F25" i="1"/>
  <c r="F26" i="1" s="1"/>
  <c r="G19" i="1" l="1"/>
  <c r="F19" i="1"/>
  <c r="G29" i="1"/>
  <c r="F24" i="1"/>
  <c r="H19" i="1"/>
  <c r="G24" i="1"/>
  <c r="F29" i="1"/>
  <c r="H29" i="1"/>
  <c r="H24" i="1"/>
  <c r="R28" i="1"/>
  <c r="I120" i="1"/>
  <c r="I172" i="1"/>
  <c r="I43" i="1"/>
  <c r="I106" i="1"/>
  <c r="I131" i="1"/>
  <c r="I167" i="1"/>
  <c r="I38" i="1"/>
  <c r="I68" i="1"/>
  <c r="I98" i="1"/>
  <c r="I153" i="1"/>
  <c r="I206" i="1"/>
  <c r="I231" i="1"/>
  <c r="I101" i="1"/>
  <c r="I194" i="1"/>
  <c r="I180" i="1"/>
  <c r="I56" i="1"/>
  <c r="I195" i="1"/>
  <c r="I163" i="1"/>
  <c r="I151" i="1"/>
  <c r="I193" i="1"/>
  <c r="I116" i="1"/>
  <c r="I174" i="1"/>
  <c r="I146" i="1"/>
  <c r="I189" i="1"/>
  <c r="I111" i="1"/>
  <c r="I76" i="1"/>
  <c r="I137" i="1"/>
  <c r="I40" i="1"/>
  <c r="I215" i="1"/>
  <c r="I85" i="1"/>
  <c r="I222" i="1"/>
  <c r="I196" i="1"/>
  <c r="I164" i="1"/>
  <c r="I205" i="1"/>
  <c r="I130" i="1"/>
  <c r="I177" i="1"/>
  <c r="I127" i="1"/>
  <c r="I213" i="1"/>
  <c r="I124" i="1"/>
  <c r="I173" i="1"/>
  <c r="I154" i="1"/>
  <c r="I55" i="1"/>
  <c r="I121" i="1"/>
  <c r="I83" i="1"/>
  <c r="I198" i="1"/>
  <c r="I69" i="1"/>
  <c r="I64" i="1"/>
  <c r="I190" i="1"/>
  <c r="I119" i="1"/>
  <c r="I50" i="1"/>
  <c r="I90" i="1"/>
  <c r="I87" i="1"/>
  <c r="I145" i="1"/>
  <c r="I148" i="1"/>
  <c r="I100" i="1"/>
  <c r="I82" i="1"/>
  <c r="I141" i="1"/>
  <c r="I230" i="1"/>
  <c r="I219" i="1"/>
  <c r="I89" i="1"/>
  <c r="I168" i="1"/>
  <c r="I155" i="1"/>
  <c r="I37" i="1"/>
  <c r="I150" i="1"/>
  <c r="I58" i="1"/>
  <c r="I158" i="1"/>
  <c r="I216" i="1"/>
  <c r="I132" i="1"/>
  <c r="I66" i="1"/>
  <c r="I129" i="1"/>
  <c r="I159" i="1"/>
  <c r="I143" i="1"/>
  <c r="I60" i="1"/>
  <c r="I125" i="1"/>
  <c r="I72" i="1"/>
  <c r="I203" i="1"/>
  <c r="I73" i="1"/>
  <c r="I209" i="1"/>
  <c r="I134" i="1"/>
  <c r="I227" i="1"/>
  <c r="I103" i="1"/>
  <c r="I204" i="1"/>
  <c r="I135" i="1"/>
  <c r="I175" i="1"/>
  <c r="I44" i="1"/>
  <c r="I113" i="1"/>
  <c r="I170" i="1"/>
  <c r="I186" i="1"/>
  <c r="I39" i="1"/>
  <c r="I109" i="1"/>
  <c r="I115" i="1"/>
  <c r="I182" i="1"/>
  <c r="I57" i="1"/>
  <c r="I232" i="1"/>
  <c r="I112" i="1"/>
  <c r="I78" i="1"/>
  <c r="I97" i="1"/>
  <c r="I223" i="1"/>
  <c r="I75" i="1"/>
  <c r="I117" i="1"/>
  <c r="I51" i="1"/>
  <c r="I211" i="1"/>
  <c r="I81" i="1"/>
  <c r="I191" i="1"/>
  <c r="I62" i="1"/>
  <c r="I207" i="1"/>
  <c r="I77" i="1"/>
  <c r="I200" i="1"/>
  <c r="I139" i="1"/>
  <c r="I67" i="1"/>
  <c r="I199" i="1"/>
  <c r="I70" i="1"/>
  <c r="I47" i="1"/>
  <c r="I161" i="1"/>
  <c r="I188" i="1"/>
  <c r="I36" i="1"/>
  <c r="I176" i="1"/>
  <c r="I94" i="1"/>
  <c r="I192" i="1"/>
  <c r="I65" i="1"/>
  <c r="I202" i="1"/>
  <c r="I104" i="1"/>
  <c r="I187" i="1"/>
  <c r="I61" i="1"/>
  <c r="I233" i="1"/>
  <c r="I118" i="1"/>
  <c r="I110" i="1"/>
  <c r="I178" i="1"/>
  <c r="I48" i="1"/>
  <c r="I95" i="1"/>
  <c r="I59" i="1"/>
  <c r="I160" i="1"/>
  <c r="I91" i="1"/>
  <c r="I136" i="1"/>
  <c r="I171" i="1"/>
  <c r="I42" i="1"/>
  <c r="I210" i="1"/>
  <c r="I147" i="1"/>
  <c r="I166" i="1"/>
  <c r="I45" i="1"/>
  <c r="I220" i="1"/>
  <c r="I96" i="1"/>
  <c r="I152" i="1"/>
  <c r="I156" i="1"/>
  <c r="I197" i="1"/>
  <c r="I179" i="1"/>
  <c r="I138" i="1"/>
  <c r="I157" i="1"/>
  <c r="I41" i="1"/>
  <c r="I217" i="1"/>
  <c r="I225" i="1"/>
  <c r="I54" i="1"/>
  <c r="I214" i="1"/>
  <c r="I181" i="1"/>
  <c r="I234" i="1"/>
  <c r="I162" i="1"/>
  <c r="I149" i="1"/>
  <c r="I53" i="1"/>
  <c r="I46" i="1"/>
  <c r="I140" i="1"/>
  <c r="I133" i="1"/>
  <c r="I126" i="1"/>
  <c r="I226" i="1"/>
  <c r="I169" i="1"/>
  <c r="I142" i="1"/>
  <c r="I184" i="1"/>
  <c r="I128" i="1"/>
  <c r="I123" i="1"/>
  <c r="I229" i="1"/>
  <c r="I52" i="1"/>
  <c r="I228" i="1"/>
  <c r="I224" i="1"/>
  <c r="I201" i="1"/>
  <c r="I218" i="1"/>
  <c r="I212" i="1"/>
  <c r="I208" i="1"/>
  <c r="I185" i="1"/>
  <c r="I108" i="1"/>
  <c r="I49" i="1"/>
  <c r="I183" i="1"/>
  <c r="I74" i="1"/>
  <c r="I105" i="1"/>
  <c r="I71" i="1"/>
  <c r="I63" i="1"/>
  <c r="I99" i="1"/>
  <c r="I114" i="1"/>
  <c r="I144" i="1"/>
  <c r="I107" i="1"/>
  <c r="I102" i="1"/>
  <c r="I79" i="1"/>
  <c r="I93" i="1"/>
  <c r="I86" i="1"/>
  <c r="I80" i="1"/>
  <c r="I122" i="1"/>
  <c r="I88" i="1"/>
  <c r="I165" i="1"/>
  <c r="I92" i="1"/>
  <c r="I84" i="1"/>
  <c r="I221" i="1"/>
  <c r="J19" i="1"/>
  <c r="I19" i="1"/>
  <c r="F21" i="1"/>
  <c r="L19" i="1"/>
  <c r="M19" i="1"/>
  <c r="N19" i="1"/>
  <c r="O19" i="1"/>
  <c r="K19" i="1"/>
  <c r="N24" i="1"/>
  <c r="L24" i="1"/>
  <c r="K24" i="1"/>
  <c r="I24" i="1"/>
  <c r="J24" i="1"/>
  <c r="O24" i="1"/>
  <c r="M24" i="1"/>
  <c r="I34" i="1" l="1"/>
  <c r="M55" i="1" s="1"/>
  <c r="R55" i="1" s="1"/>
  <c r="J29" i="1"/>
  <c r="I29" i="1"/>
  <c r="J44" i="1"/>
  <c r="J108" i="1"/>
  <c r="J172" i="1"/>
  <c r="J39" i="1"/>
  <c r="J125" i="1"/>
  <c r="J210" i="1"/>
  <c r="J99" i="1"/>
  <c r="J185" i="1"/>
  <c r="J69" i="1"/>
  <c r="J68" i="1"/>
  <c r="J152" i="1"/>
  <c r="J45" i="1"/>
  <c r="J157" i="1"/>
  <c r="J73" i="1"/>
  <c r="J190" i="1"/>
  <c r="J49" i="1"/>
  <c r="J75" i="1"/>
  <c r="J59" i="1"/>
  <c r="J65" i="1"/>
  <c r="J52" i="1"/>
  <c r="J136" i="1"/>
  <c r="J224" i="1"/>
  <c r="J135" i="1"/>
  <c r="J51" i="1"/>
  <c r="J169" i="1"/>
  <c r="J79" i="1"/>
  <c r="J223" i="1"/>
  <c r="J225" i="1"/>
  <c r="J218" i="1"/>
  <c r="J219" i="1"/>
  <c r="J120" i="1"/>
  <c r="J208" i="1"/>
  <c r="J114" i="1"/>
  <c r="J226" i="1"/>
  <c r="J147" i="1"/>
  <c r="J58" i="1"/>
  <c r="J191" i="1"/>
  <c r="J193" i="1"/>
  <c r="J186" i="1"/>
  <c r="J187" i="1"/>
  <c r="J93" i="1"/>
  <c r="J159" i="1"/>
  <c r="J40" i="1"/>
  <c r="J41" i="1"/>
  <c r="J203" i="1"/>
  <c r="J148" i="1"/>
  <c r="J179" i="1"/>
  <c r="J43" i="1"/>
  <c r="J178" i="1"/>
  <c r="J118" i="1"/>
  <c r="J60" i="1"/>
  <c r="J124" i="1"/>
  <c r="J188" i="1"/>
  <c r="J61" i="1"/>
  <c r="J146" i="1"/>
  <c r="J231" i="1"/>
  <c r="J121" i="1"/>
  <c r="J206" i="1"/>
  <c r="J90" i="1"/>
  <c r="J88" i="1"/>
  <c r="J176" i="1"/>
  <c r="J71" i="1"/>
  <c r="J183" i="1"/>
  <c r="J105" i="1"/>
  <c r="J217" i="1"/>
  <c r="J127" i="1"/>
  <c r="J129" i="1"/>
  <c r="J117" i="1"/>
  <c r="J168" i="1"/>
  <c r="J95" i="1"/>
  <c r="J64" i="1"/>
  <c r="J63" i="1"/>
  <c r="J128" i="1"/>
  <c r="J37" i="1"/>
  <c r="J104" i="1"/>
  <c r="J229" i="1"/>
  <c r="J150" i="1"/>
  <c r="J106" i="1"/>
  <c r="J174" i="1"/>
  <c r="J199" i="1"/>
  <c r="J55" i="1"/>
  <c r="J144" i="1"/>
  <c r="J177" i="1"/>
  <c r="J133" i="1"/>
  <c r="J97" i="1"/>
  <c r="J53" i="1"/>
  <c r="J110" i="1"/>
  <c r="J162" i="1"/>
  <c r="J200" i="1"/>
  <c r="J96" i="1"/>
  <c r="J123" i="1"/>
  <c r="J214" i="1"/>
  <c r="J74" i="1"/>
  <c r="J46" i="1"/>
  <c r="J216" i="1"/>
  <c r="J48" i="1"/>
  <c r="J163" i="1"/>
  <c r="J189" i="1"/>
  <c r="J220" i="1"/>
  <c r="J92" i="1"/>
  <c r="J211" i="1"/>
  <c r="J84" i="1"/>
  <c r="J67" i="1"/>
  <c r="J198" i="1"/>
  <c r="J153" i="1"/>
  <c r="J155" i="1"/>
  <c r="J126" i="1"/>
  <c r="J230" i="1"/>
  <c r="J143" i="1"/>
  <c r="J107" i="1"/>
  <c r="J85" i="1"/>
  <c r="J115" i="1"/>
  <c r="J173" i="1"/>
  <c r="J228" i="1"/>
  <c r="J100" i="1"/>
  <c r="J134" i="1"/>
  <c r="J81" i="1"/>
  <c r="J181" i="1"/>
  <c r="J222" i="1"/>
  <c r="J83" i="1"/>
  <c r="J109" i="1"/>
  <c r="J180" i="1"/>
  <c r="J72" i="1"/>
  <c r="J207" i="1"/>
  <c r="J171" i="1"/>
  <c r="J42" i="1"/>
  <c r="J215" i="1"/>
  <c r="J196" i="1"/>
  <c r="J91" i="1"/>
  <c r="J142" i="1"/>
  <c r="J167" i="1"/>
  <c r="J204" i="1"/>
  <c r="J76" i="1"/>
  <c r="J113" i="1"/>
  <c r="J94" i="1"/>
  <c r="J38" i="1"/>
  <c r="J151" i="1"/>
  <c r="J197" i="1"/>
  <c r="J119" i="1"/>
  <c r="J154" i="1"/>
  <c r="J205" i="1"/>
  <c r="J145" i="1"/>
  <c r="J101" i="1"/>
  <c r="J234" i="1"/>
  <c r="J233" i="1"/>
  <c r="J89" i="1"/>
  <c r="J141" i="1"/>
  <c r="J184" i="1"/>
  <c r="J80" i="1"/>
  <c r="J86" i="1"/>
  <c r="J182" i="1"/>
  <c r="J138" i="1"/>
  <c r="J195" i="1"/>
  <c r="J221" i="1"/>
  <c r="J77" i="1"/>
  <c r="J160" i="1"/>
  <c r="J209" i="1"/>
  <c r="J165" i="1"/>
  <c r="J213" i="1"/>
  <c r="J158" i="1"/>
  <c r="J130" i="1"/>
  <c r="J132" i="1"/>
  <c r="J47" i="1"/>
  <c r="J78" i="1"/>
  <c r="J103" i="1"/>
  <c r="J156" i="1"/>
  <c r="N29" i="1"/>
  <c r="O29" i="1"/>
  <c r="M29" i="1"/>
  <c r="L29" i="1"/>
  <c r="K29" i="1"/>
  <c r="J111" i="1"/>
  <c r="J66" i="1"/>
  <c r="J54" i="1"/>
  <c r="J232" i="1"/>
  <c r="J202" i="1"/>
  <c r="J212" i="1"/>
  <c r="J161" i="1"/>
  <c r="J192" i="1"/>
  <c r="J102" i="1"/>
  <c r="J36" i="1"/>
  <c r="J149" i="1"/>
  <c r="J201" i="1"/>
  <c r="J62" i="1"/>
  <c r="J87" i="1"/>
  <c r="J164" i="1"/>
  <c r="J56" i="1"/>
  <c r="J175" i="1"/>
  <c r="J139" i="1"/>
  <c r="J70" i="1"/>
  <c r="J137" i="1"/>
  <c r="J194" i="1"/>
  <c r="J50" i="1"/>
  <c r="J116" i="1"/>
  <c r="J166" i="1"/>
  <c r="J122" i="1"/>
  <c r="J170" i="1"/>
  <c r="J131" i="1"/>
  <c r="J98" i="1"/>
  <c r="J112" i="1"/>
  <c r="J227" i="1"/>
  <c r="J57" i="1"/>
  <c r="J82" i="1"/>
  <c r="J140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138" i="1"/>
  <c r="K142" i="1"/>
  <c r="K146" i="1"/>
  <c r="K150" i="1"/>
  <c r="K154" i="1"/>
  <c r="K158" i="1"/>
  <c r="K162" i="1"/>
  <c r="K166" i="1"/>
  <c r="K170" i="1"/>
  <c r="K174" i="1"/>
  <c r="K41" i="1"/>
  <c r="K47" i="1"/>
  <c r="K52" i="1"/>
  <c r="K57" i="1"/>
  <c r="K63" i="1"/>
  <c r="K68" i="1"/>
  <c r="K73" i="1"/>
  <c r="K79" i="1"/>
  <c r="K84" i="1"/>
  <c r="K89" i="1"/>
  <c r="K95" i="1"/>
  <c r="K100" i="1"/>
  <c r="K105" i="1"/>
  <c r="K111" i="1"/>
  <c r="K116" i="1"/>
  <c r="K121" i="1"/>
  <c r="K127" i="1"/>
  <c r="K132" i="1"/>
  <c r="K137" i="1"/>
  <c r="K143" i="1"/>
  <c r="K148" i="1"/>
  <c r="K153" i="1"/>
  <c r="K159" i="1"/>
  <c r="K164" i="1"/>
  <c r="K169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223" i="1"/>
  <c r="K227" i="1"/>
  <c r="K231" i="1"/>
  <c r="K36" i="1"/>
  <c r="K39" i="1"/>
  <c r="K45" i="1"/>
  <c r="K53" i="1"/>
  <c r="K60" i="1"/>
  <c r="K67" i="1"/>
  <c r="K75" i="1"/>
  <c r="K81" i="1"/>
  <c r="K88" i="1"/>
  <c r="K96" i="1"/>
  <c r="K103" i="1"/>
  <c r="K109" i="1"/>
  <c r="K117" i="1"/>
  <c r="K124" i="1"/>
  <c r="K131" i="1"/>
  <c r="K139" i="1"/>
  <c r="K145" i="1"/>
  <c r="K152" i="1"/>
  <c r="K160" i="1"/>
  <c r="K167" i="1"/>
  <c r="K173" i="1"/>
  <c r="K180" i="1"/>
  <c r="K185" i="1"/>
  <c r="K190" i="1"/>
  <c r="K196" i="1"/>
  <c r="K201" i="1"/>
  <c r="K206" i="1"/>
  <c r="K212" i="1"/>
  <c r="K217" i="1"/>
  <c r="K222" i="1"/>
  <c r="K228" i="1"/>
  <c r="K233" i="1"/>
  <c r="K40" i="1"/>
  <c r="K48" i="1"/>
  <c r="K55" i="1"/>
  <c r="K61" i="1"/>
  <c r="K69" i="1"/>
  <c r="K76" i="1"/>
  <c r="K83" i="1"/>
  <c r="K91" i="1"/>
  <c r="K97" i="1"/>
  <c r="K104" i="1"/>
  <c r="K112" i="1"/>
  <c r="K119" i="1"/>
  <c r="K125" i="1"/>
  <c r="K133" i="1"/>
  <c r="K140" i="1"/>
  <c r="K147" i="1"/>
  <c r="K155" i="1"/>
  <c r="K161" i="1"/>
  <c r="K168" i="1"/>
  <c r="K176" i="1"/>
  <c r="K181" i="1"/>
  <c r="K186" i="1"/>
  <c r="K192" i="1"/>
  <c r="K197" i="1"/>
  <c r="K202" i="1"/>
  <c r="K208" i="1"/>
  <c r="K213" i="1"/>
  <c r="K218" i="1"/>
  <c r="K224" i="1"/>
  <c r="K229" i="1"/>
  <c r="K234" i="1"/>
  <c r="K43" i="1"/>
  <c r="K49" i="1"/>
  <c r="K56" i="1"/>
  <c r="K64" i="1"/>
  <c r="K71" i="1"/>
  <c r="K77" i="1"/>
  <c r="K85" i="1"/>
  <c r="K92" i="1"/>
  <c r="K99" i="1"/>
  <c r="K107" i="1"/>
  <c r="K113" i="1"/>
  <c r="K120" i="1"/>
  <c r="K128" i="1"/>
  <c r="K135" i="1"/>
  <c r="K141" i="1"/>
  <c r="K149" i="1"/>
  <c r="K156" i="1"/>
  <c r="K163" i="1"/>
  <c r="K171" i="1"/>
  <c r="K177" i="1"/>
  <c r="K182" i="1"/>
  <c r="K188" i="1"/>
  <c r="K193" i="1"/>
  <c r="K198" i="1"/>
  <c r="K204" i="1"/>
  <c r="K209" i="1"/>
  <c r="K214" i="1"/>
  <c r="K220" i="1"/>
  <c r="K225" i="1"/>
  <c r="K230" i="1"/>
  <c r="K44" i="1"/>
  <c r="K72" i="1"/>
  <c r="K101" i="1"/>
  <c r="K129" i="1"/>
  <c r="K157" i="1"/>
  <c r="K184" i="1"/>
  <c r="K205" i="1"/>
  <c r="K226" i="1"/>
  <c r="K51" i="1"/>
  <c r="K80" i="1"/>
  <c r="K108" i="1"/>
  <c r="K136" i="1"/>
  <c r="K165" i="1"/>
  <c r="K189" i="1"/>
  <c r="K210" i="1"/>
  <c r="K232" i="1"/>
  <c r="K59" i="1"/>
  <c r="K87" i="1"/>
  <c r="K115" i="1"/>
  <c r="K144" i="1"/>
  <c r="K172" i="1"/>
  <c r="K194" i="1"/>
  <c r="K216" i="1"/>
  <c r="K37" i="1"/>
  <c r="K65" i="1"/>
  <c r="K93" i="1"/>
  <c r="K123" i="1"/>
  <c r="K151" i="1"/>
  <c r="K178" i="1"/>
  <c r="K200" i="1"/>
  <c r="K221" i="1"/>
  <c r="M111" i="1" l="1"/>
  <c r="R111" i="1" s="1"/>
  <c r="M220" i="1"/>
  <c r="R220" i="1" s="1"/>
  <c r="M153" i="1"/>
  <c r="R153" i="1" s="1"/>
  <c r="M173" i="1"/>
  <c r="R173" i="1" s="1"/>
  <c r="M170" i="1"/>
  <c r="R170" i="1" s="1"/>
  <c r="M65" i="1"/>
  <c r="R65" i="1" s="1"/>
  <c r="M184" i="1"/>
  <c r="R184" i="1" s="1"/>
  <c r="M41" i="1"/>
  <c r="R41" i="1" s="1"/>
  <c r="M87" i="1"/>
  <c r="R87" i="1" s="1"/>
  <c r="M42" i="1"/>
  <c r="R42" i="1" s="1"/>
  <c r="M215" i="1"/>
  <c r="R215" i="1" s="1"/>
  <c r="M205" i="1"/>
  <c r="R205" i="1" s="1"/>
  <c r="M199" i="1"/>
  <c r="R199" i="1" s="1"/>
  <c r="M79" i="1"/>
  <c r="R79" i="1" s="1"/>
  <c r="M120" i="1"/>
  <c r="R120" i="1" s="1"/>
  <c r="M194" i="1"/>
  <c r="R194" i="1" s="1"/>
  <c r="M175" i="1"/>
  <c r="R175" i="1" s="1"/>
  <c r="M123" i="1"/>
  <c r="R123" i="1" s="1"/>
  <c r="M103" i="1"/>
  <c r="R103" i="1" s="1"/>
  <c r="M181" i="1"/>
  <c r="R181" i="1" s="1"/>
  <c r="M50" i="1"/>
  <c r="R50" i="1" s="1"/>
  <c r="M115" i="1"/>
  <c r="R115" i="1" s="1"/>
  <c r="M60" i="1"/>
  <c r="R60" i="1" s="1"/>
  <c r="M68" i="1"/>
  <c r="R68" i="1" s="1"/>
  <c r="M186" i="1"/>
  <c r="R186" i="1" s="1"/>
  <c r="M183" i="1"/>
  <c r="R183" i="1" s="1"/>
  <c r="M62" i="1"/>
  <c r="R62" i="1" s="1"/>
  <c r="M108" i="1"/>
  <c r="R108" i="1" s="1"/>
  <c r="M158" i="1"/>
  <c r="R158" i="1" s="1"/>
  <c r="M188" i="1"/>
  <c r="R188" i="1" s="1"/>
  <c r="M44" i="1"/>
  <c r="R44" i="1" s="1"/>
  <c r="M74" i="1"/>
  <c r="R74" i="1" s="1"/>
  <c r="M193" i="1"/>
  <c r="R193" i="1" s="1"/>
  <c r="M82" i="1"/>
  <c r="R82" i="1" s="1"/>
  <c r="M191" i="1"/>
  <c r="R191" i="1" s="1"/>
  <c r="M157" i="1"/>
  <c r="R157" i="1" s="1"/>
  <c r="M63" i="1"/>
  <c r="R63" i="1" s="1"/>
  <c r="M198" i="1"/>
  <c r="R198" i="1" s="1"/>
  <c r="M197" i="1"/>
  <c r="R197" i="1" s="1"/>
  <c r="M113" i="1"/>
  <c r="R113" i="1" s="1"/>
  <c r="M146" i="1"/>
  <c r="R146" i="1" s="1"/>
  <c r="M225" i="1"/>
  <c r="R225" i="1" s="1"/>
  <c r="M207" i="1"/>
  <c r="R207" i="1" s="1"/>
  <c r="M137" i="1"/>
  <c r="R137" i="1" s="1"/>
  <c r="M234" i="1"/>
  <c r="R234" i="1" s="1"/>
  <c r="M176" i="1"/>
  <c r="R176" i="1" s="1"/>
  <c r="M167" i="1"/>
  <c r="R167" i="1" s="1"/>
  <c r="M189" i="1"/>
  <c r="R189" i="1" s="1"/>
  <c r="M143" i="1"/>
  <c r="R143" i="1" s="1"/>
  <c r="M36" i="1"/>
  <c r="R36" i="1" s="1"/>
  <c r="M54" i="1"/>
  <c r="R54" i="1" s="1"/>
  <c r="M101" i="1"/>
  <c r="R101" i="1" s="1"/>
  <c r="M141" i="1"/>
  <c r="R141" i="1" s="1"/>
  <c r="M229" i="1"/>
  <c r="R229" i="1" s="1"/>
  <c r="M67" i="1"/>
  <c r="R67" i="1" s="1"/>
  <c r="M64" i="1"/>
  <c r="R64" i="1" s="1"/>
  <c r="M212" i="1"/>
  <c r="R212" i="1" s="1"/>
  <c r="M118" i="1"/>
  <c r="R118" i="1" s="1"/>
  <c r="M90" i="1"/>
  <c r="R90" i="1" s="1"/>
  <c r="M49" i="1"/>
  <c r="R49" i="1" s="1"/>
  <c r="M139" i="1"/>
  <c r="R139" i="1" s="1"/>
  <c r="M201" i="1"/>
  <c r="R201" i="1" s="1"/>
  <c r="M106" i="1"/>
  <c r="R106" i="1" s="1"/>
  <c r="M177" i="1"/>
  <c r="R177" i="1" s="1"/>
  <c r="M132" i="1"/>
  <c r="R132" i="1" s="1"/>
  <c r="M117" i="1"/>
  <c r="R117" i="1" s="1"/>
  <c r="M160" i="1"/>
  <c r="R160" i="1" s="1"/>
  <c r="M169" i="1"/>
  <c r="R169" i="1" s="1"/>
  <c r="M165" i="1"/>
  <c r="R165" i="1" s="1"/>
  <c r="M154" i="1"/>
  <c r="R154" i="1" s="1"/>
  <c r="M73" i="1"/>
  <c r="R73" i="1" s="1"/>
  <c r="M210" i="1"/>
  <c r="R210" i="1" s="1"/>
  <c r="M172" i="1"/>
  <c r="R172" i="1" s="1"/>
  <c r="M209" i="1"/>
  <c r="R209" i="1" s="1"/>
  <c r="M179" i="1"/>
  <c r="R179" i="1" s="1"/>
  <c r="M180" i="1"/>
  <c r="R180" i="1" s="1"/>
  <c r="M134" i="1"/>
  <c r="R134" i="1" s="1"/>
  <c r="M152" i="1"/>
  <c r="R152" i="1" s="1"/>
  <c r="M69" i="1"/>
  <c r="R69" i="1" s="1"/>
  <c r="M223" i="1"/>
  <c r="R223" i="1" s="1"/>
  <c r="M126" i="1"/>
  <c r="R126" i="1" s="1"/>
  <c r="M151" i="1"/>
  <c r="R151" i="1" s="1"/>
  <c r="M135" i="1"/>
  <c r="R135" i="1" s="1"/>
  <c r="M138" i="1"/>
  <c r="R138" i="1" s="1"/>
  <c r="M168" i="1"/>
  <c r="R168" i="1" s="1"/>
  <c r="M47" i="1"/>
  <c r="R47" i="1" s="1"/>
  <c r="M185" i="1"/>
  <c r="R185" i="1" s="1"/>
  <c r="M213" i="1"/>
  <c r="R213" i="1" s="1"/>
  <c r="M104" i="1"/>
  <c r="R104" i="1" s="1"/>
  <c r="M114" i="1"/>
  <c r="R114" i="1" s="1"/>
  <c r="M100" i="1"/>
  <c r="R100" i="1" s="1"/>
  <c r="M192" i="1"/>
  <c r="R192" i="1" s="1"/>
  <c r="M71" i="1"/>
  <c r="R71" i="1" s="1"/>
  <c r="M125" i="1"/>
  <c r="R125" i="1" s="1"/>
  <c r="M136" i="1"/>
  <c r="R136" i="1" s="1"/>
  <c r="M84" i="1"/>
  <c r="R84" i="1" s="1"/>
  <c r="M219" i="1"/>
  <c r="R219" i="1" s="1"/>
  <c r="M187" i="1"/>
  <c r="R187" i="1" s="1"/>
  <c r="M144" i="1"/>
  <c r="R144" i="1" s="1"/>
  <c r="M131" i="1"/>
  <c r="R131" i="1" s="1"/>
  <c r="M57" i="1"/>
  <c r="R57" i="1" s="1"/>
  <c r="M233" i="1"/>
  <c r="R233" i="1" s="1"/>
  <c r="M149" i="1"/>
  <c r="R149" i="1" s="1"/>
  <c r="M102" i="1"/>
  <c r="R102" i="1" s="1"/>
  <c r="M174" i="1"/>
  <c r="R174" i="1" s="1"/>
  <c r="M231" i="1"/>
  <c r="R231" i="1" s="1"/>
  <c r="M40" i="1"/>
  <c r="R40" i="1" s="1"/>
  <c r="M83" i="1"/>
  <c r="R83" i="1" s="1"/>
  <c r="M89" i="1"/>
  <c r="R89" i="1" s="1"/>
  <c r="M203" i="1"/>
  <c r="R203" i="1" s="1"/>
  <c r="M182" i="1"/>
  <c r="R182" i="1" s="1"/>
  <c r="M200" i="1"/>
  <c r="R200" i="1" s="1"/>
  <c r="M61" i="1"/>
  <c r="R61" i="1" s="1"/>
  <c r="M45" i="1"/>
  <c r="R45" i="1" s="1"/>
  <c r="M162" i="1"/>
  <c r="R162" i="1" s="1"/>
  <c r="M224" i="1"/>
  <c r="R224" i="1" s="1"/>
  <c r="M107" i="1"/>
  <c r="R107" i="1" s="1"/>
  <c r="M195" i="1"/>
  <c r="R195" i="1" s="1"/>
  <c r="M164" i="1"/>
  <c r="R164" i="1" s="1"/>
  <c r="M119" i="1"/>
  <c r="R119" i="1" s="1"/>
  <c r="M58" i="1"/>
  <c r="R58" i="1" s="1"/>
  <c r="M39" i="1"/>
  <c r="R39" i="1" s="1"/>
  <c r="M202" i="1"/>
  <c r="R202" i="1" s="1"/>
  <c r="M214" i="1"/>
  <c r="R214" i="1" s="1"/>
  <c r="M99" i="1"/>
  <c r="R99" i="1" s="1"/>
  <c r="M163" i="1"/>
  <c r="R163" i="1" s="1"/>
  <c r="M230" i="1"/>
  <c r="R230" i="1" s="1"/>
  <c r="M232" i="1"/>
  <c r="R232" i="1" s="1"/>
  <c r="M95" i="1"/>
  <c r="R95" i="1" s="1"/>
  <c r="M53" i="1"/>
  <c r="R53" i="1" s="1"/>
  <c r="M122" i="1"/>
  <c r="R122" i="1" s="1"/>
  <c r="M222" i="1"/>
  <c r="R222" i="1" s="1"/>
  <c r="M37" i="1"/>
  <c r="R37" i="1" s="1"/>
  <c r="M112" i="1"/>
  <c r="R112" i="1" s="1"/>
  <c r="M110" i="1"/>
  <c r="R110" i="1" s="1"/>
  <c r="M46" i="1"/>
  <c r="R46" i="1" s="1"/>
  <c r="M93" i="1"/>
  <c r="R93" i="1" s="1"/>
  <c r="M148" i="1"/>
  <c r="R148" i="1" s="1"/>
  <c r="M204" i="1"/>
  <c r="R204" i="1" s="1"/>
  <c r="M161" i="1"/>
  <c r="R161" i="1" s="1"/>
  <c r="M96" i="1"/>
  <c r="R96" i="1" s="1"/>
  <c r="M218" i="1"/>
  <c r="R218" i="1" s="1"/>
  <c r="M43" i="1"/>
  <c r="R43" i="1" s="1"/>
  <c r="M130" i="1"/>
  <c r="R130" i="1" s="1"/>
  <c r="M216" i="1"/>
  <c r="R216" i="1" s="1"/>
  <c r="M75" i="1"/>
  <c r="R75" i="1" s="1"/>
  <c r="M59" i="1"/>
  <c r="R59" i="1" s="1"/>
  <c r="M226" i="1"/>
  <c r="R226" i="1" s="1"/>
  <c r="M88" i="1"/>
  <c r="R88" i="1" s="1"/>
  <c r="M98" i="1"/>
  <c r="R98" i="1" s="1"/>
  <c r="M51" i="1"/>
  <c r="R51" i="1" s="1"/>
  <c r="M91" i="1"/>
  <c r="R91" i="1" s="1"/>
  <c r="M142" i="1"/>
  <c r="R142" i="1" s="1"/>
  <c r="M92" i="1"/>
  <c r="R92" i="1" s="1"/>
  <c r="M85" i="1"/>
  <c r="R85" i="1" s="1"/>
  <c r="M56" i="1"/>
  <c r="R56" i="1" s="1"/>
  <c r="M196" i="1"/>
  <c r="R196" i="1" s="1"/>
  <c r="M190" i="1"/>
  <c r="R190" i="1" s="1"/>
  <c r="M150" i="1"/>
  <c r="R150" i="1" s="1"/>
  <c r="M227" i="1"/>
  <c r="R227" i="1" s="1"/>
  <c r="M78" i="1"/>
  <c r="R78" i="1" s="1"/>
  <c r="M70" i="1"/>
  <c r="R70" i="1" s="1"/>
  <c r="M178" i="1"/>
  <c r="R178" i="1" s="1"/>
  <c r="M156" i="1"/>
  <c r="R156" i="1" s="1"/>
  <c r="M140" i="1"/>
  <c r="R140" i="1" s="1"/>
  <c r="M208" i="1"/>
  <c r="R208" i="1" s="1"/>
  <c r="M86" i="1"/>
  <c r="R86" i="1" s="1"/>
  <c r="M116" i="1"/>
  <c r="R116" i="1" s="1"/>
  <c r="M127" i="1"/>
  <c r="R127" i="1" s="1"/>
  <c r="M145" i="1"/>
  <c r="R145" i="1" s="1"/>
  <c r="M66" i="1"/>
  <c r="R66" i="1" s="1"/>
  <c r="M97" i="1"/>
  <c r="R97" i="1" s="1"/>
  <c r="M48" i="1"/>
  <c r="R48" i="1" s="1"/>
  <c r="M133" i="1"/>
  <c r="R133" i="1" s="1"/>
  <c r="M80" i="1"/>
  <c r="R80" i="1" s="1"/>
  <c r="M76" i="1"/>
  <c r="R76" i="1" s="1"/>
  <c r="M129" i="1"/>
  <c r="R129" i="1" s="1"/>
  <c r="M211" i="1"/>
  <c r="R211" i="1" s="1"/>
  <c r="M147" i="1"/>
  <c r="R147" i="1" s="1"/>
  <c r="M52" i="1"/>
  <c r="R52" i="1" s="1"/>
  <c r="M38" i="1"/>
  <c r="R38" i="1" s="1"/>
  <c r="M124" i="1"/>
  <c r="R124" i="1" s="1"/>
  <c r="M159" i="1"/>
  <c r="R159" i="1" s="1"/>
  <c r="M81" i="1"/>
  <c r="R81" i="1" s="1"/>
  <c r="M171" i="1"/>
  <c r="R171" i="1" s="1"/>
  <c r="M128" i="1"/>
  <c r="R128" i="1" s="1"/>
  <c r="M221" i="1"/>
  <c r="R221" i="1" s="1"/>
  <c r="M155" i="1"/>
  <c r="R155" i="1" s="1"/>
  <c r="M109" i="1"/>
  <c r="R109" i="1" s="1"/>
  <c r="M94" i="1"/>
  <c r="R94" i="1" s="1"/>
  <c r="M217" i="1"/>
  <c r="R217" i="1" s="1"/>
  <c r="M105" i="1"/>
  <c r="R105" i="1" s="1"/>
  <c r="M206" i="1"/>
  <c r="R206" i="1" s="1"/>
  <c r="M121" i="1"/>
  <c r="R121" i="1" s="1"/>
  <c r="M72" i="1"/>
  <c r="R72" i="1" s="1"/>
  <c r="M77" i="1"/>
  <c r="R77" i="1" s="1"/>
  <c r="M166" i="1"/>
  <c r="R166" i="1" s="1"/>
  <c r="M228" i="1"/>
  <c r="R228" i="1" s="1"/>
  <c r="R34" i="1" l="1"/>
  <c r="J34" i="1" l="1"/>
  <c r="N50" i="1" l="1"/>
  <c r="S50" i="1" s="1"/>
  <c r="N209" i="1"/>
  <c r="S209" i="1" s="1"/>
  <c r="N109" i="1"/>
  <c r="S109" i="1" s="1"/>
  <c r="N74" i="1"/>
  <c r="S74" i="1" s="1"/>
  <c r="N176" i="1"/>
  <c r="S176" i="1" s="1"/>
  <c r="N218" i="1"/>
  <c r="S218" i="1" s="1"/>
  <c r="N202" i="1"/>
  <c r="S202" i="1" s="1"/>
  <c r="N154" i="1"/>
  <c r="S154" i="1" s="1"/>
  <c r="N230" i="1"/>
  <c r="S230" i="1" s="1"/>
  <c r="N229" i="1"/>
  <c r="S229" i="1" s="1"/>
  <c r="N41" i="1"/>
  <c r="S41" i="1" s="1"/>
  <c r="N45" i="1"/>
  <c r="S45" i="1" s="1"/>
  <c r="N82" i="1"/>
  <c r="S82" i="1" s="1"/>
  <c r="N56" i="1"/>
  <c r="S56" i="1" s="1"/>
  <c r="N47" i="1"/>
  <c r="S47" i="1" s="1"/>
  <c r="N141" i="1"/>
  <c r="S141" i="1" s="1"/>
  <c r="N167" i="1"/>
  <c r="S167" i="1" s="1"/>
  <c r="N100" i="1"/>
  <c r="S100" i="1" s="1"/>
  <c r="N220" i="1"/>
  <c r="S220" i="1" s="1"/>
  <c r="N177" i="1"/>
  <c r="S177" i="1" s="1"/>
  <c r="N129" i="1"/>
  <c r="S129" i="1" s="1"/>
  <c r="N60" i="1"/>
  <c r="S60" i="1" s="1"/>
  <c r="N147" i="1"/>
  <c r="S147" i="1" s="1"/>
  <c r="N65" i="1"/>
  <c r="S65" i="1" s="1"/>
  <c r="N172" i="1"/>
  <c r="S172" i="1" s="1"/>
  <c r="N87" i="1"/>
  <c r="S87" i="1" s="1"/>
  <c r="N233" i="1"/>
  <c r="S233" i="1" s="1"/>
  <c r="N81" i="1"/>
  <c r="S81" i="1" s="1"/>
  <c r="N55" i="1"/>
  <c r="S55" i="1" s="1"/>
  <c r="N178" i="1"/>
  <c r="S178" i="1" s="1"/>
  <c r="N75" i="1"/>
  <c r="S75" i="1" s="1"/>
  <c r="N122" i="1"/>
  <c r="S122" i="1" s="1"/>
  <c r="N158" i="1"/>
  <c r="S158" i="1" s="1"/>
  <c r="N196" i="1"/>
  <c r="S196" i="1" s="1"/>
  <c r="N48" i="1"/>
  <c r="S48" i="1" s="1"/>
  <c r="N105" i="1"/>
  <c r="S105" i="1" s="1"/>
  <c r="N208" i="1"/>
  <c r="S208" i="1" s="1"/>
  <c r="N116" i="1"/>
  <c r="S116" i="1" s="1"/>
  <c r="N161" i="1"/>
  <c r="S161" i="1" s="1"/>
  <c r="N165" i="1"/>
  <c r="S165" i="1" s="1"/>
  <c r="N145" i="1"/>
  <c r="S145" i="1" s="1"/>
  <c r="N42" i="1"/>
  <c r="S42" i="1" s="1"/>
  <c r="N107" i="1"/>
  <c r="S107" i="1" s="1"/>
  <c r="N46" i="1"/>
  <c r="S46" i="1" s="1"/>
  <c r="N106" i="1"/>
  <c r="S106" i="1" s="1"/>
  <c r="N71" i="1"/>
  <c r="S71" i="1" s="1"/>
  <c r="N148" i="1"/>
  <c r="S148" i="1" s="1"/>
  <c r="N219" i="1"/>
  <c r="S219" i="1" s="1"/>
  <c r="N73" i="1"/>
  <c r="S73" i="1" s="1"/>
  <c r="N90" i="1"/>
  <c r="S90" i="1" s="1"/>
  <c r="N152" i="1"/>
  <c r="S152" i="1" s="1"/>
  <c r="N130" i="1"/>
  <c r="S130" i="1" s="1"/>
  <c r="N76" i="1"/>
  <c r="S76" i="1" s="1"/>
  <c r="N217" i="1"/>
  <c r="S217" i="1" s="1"/>
  <c r="N44" i="1"/>
  <c r="S44" i="1" s="1"/>
  <c r="N234" i="1"/>
  <c r="S234" i="1" s="1"/>
  <c r="N199" i="1"/>
  <c r="S199" i="1" s="1"/>
  <c r="N49" i="1"/>
  <c r="S49" i="1" s="1"/>
  <c r="N57" i="1"/>
  <c r="S57" i="1" s="1"/>
  <c r="N156" i="1"/>
  <c r="S156" i="1" s="1"/>
  <c r="N113" i="1"/>
  <c r="S113" i="1" s="1"/>
  <c r="N84" i="1"/>
  <c r="S84" i="1" s="1"/>
  <c r="N95" i="1"/>
  <c r="S95" i="1" s="1"/>
  <c r="N193" i="1"/>
  <c r="S193" i="1" s="1"/>
  <c r="N210" i="1"/>
  <c r="S210" i="1" s="1"/>
  <c r="N170" i="1"/>
  <c r="S170" i="1" s="1"/>
  <c r="N91" i="1"/>
  <c r="S91" i="1" s="1"/>
  <c r="N168" i="1"/>
  <c r="S168" i="1" s="1"/>
  <c r="N125" i="1"/>
  <c r="S125" i="1" s="1"/>
  <c r="N62" i="1"/>
  <c r="S62" i="1" s="1"/>
  <c r="N134" i="1"/>
  <c r="S134" i="1" s="1"/>
  <c r="N124" i="1"/>
  <c r="S124" i="1" s="1"/>
  <c r="N137" i="1"/>
  <c r="S137" i="1" s="1"/>
  <c r="N182" i="1"/>
  <c r="S182" i="1" s="1"/>
  <c r="N222" i="1"/>
  <c r="S222" i="1" s="1"/>
  <c r="N110" i="1"/>
  <c r="S110" i="1" s="1"/>
  <c r="N146" i="1"/>
  <c r="S146" i="1" s="1"/>
  <c r="N135" i="1"/>
  <c r="S135" i="1" s="1"/>
  <c r="N139" i="1"/>
  <c r="S139" i="1" s="1"/>
  <c r="N171" i="1"/>
  <c r="S171" i="1" s="1"/>
  <c r="N121" i="1"/>
  <c r="S121" i="1" s="1"/>
  <c r="N111" i="1"/>
  <c r="S111" i="1" s="1"/>
  <c r="N198" i="1"/>
  <c r="S198" i="1" s="1"/>
  <c r="N187" i="1"/>
  <c r="S187" i="1" s="1"/>
  <c r="N131" i="1"/>
  <c r="S131" i="1" s="1"/>
  <c r="N132" i="1"/>
  <c r="S132" i="1" s="1"/>
  <c r="N142" i="1"/>
  <c r="S142" i="1" s="1"/>
  <c r="N189" i="1"/>
  <c r="S189" i="1" s="1"/>
  <c r="N127" i="1"/>
  <c r="S127" i="1" s="1"/>
  <c r="N226" i="1"/>
  <c r="S226" i="1" s="1"/>
  <c r="N108" i="1"/>
  <c r="S108" i="1" s="1"/>
  <c r="N36" i="1"/>
  <c r="S36" i="1" s="1"/>
  <c r="N80" i="1"/>
  <c r="S80" i="1" s="1"/>
  <c r="N173" i="1"/>
  <c r="S173" i="1" s="1"/>
  <c r="N97" i="1"/>
  <c r="S97" i="1" s="1"/>
  <c r="N188" i="1"/>
  <c r="S188" i="1" s="1"/>
  <c r="N136" i="1"/>
  <c r="S136" i="1" s="1"/>
  <c r="N112" i="1"/>
  <c r="S112" i="1" s="1"/>
  <c r="N78" i="1"/>
  <c r="S78" i="1" s="1"/>
  <c r="N204" i="1"/>
  <c r="S204" i="1" s="1"/>
  <c r="N92" i="1"/>
  <c r="S92" i="1" s="1"/>
  <c r="N117" i="1"/>
  <c r="S117" i="1" s="1"/>
  <c r="N58" i="1"/>
  <c r="S58" i="1" s="1"/>
  <c r="N39" i="1"/>
  <c r="S39" i="1" s="1"/>
  <c r="N98" i="1"/>
  <c r="S98" i="1" s="1"/>
  <c r="N201" i="1"/>
  <c r="S201" i="1" s="1"/>
  <c r="N213" i="1"/>
  <c r="S213" i="1" s="1"/>
  <c r="N101" i="1"/>
  <c r="S101" i="1" s="1"/>
  <c r="N215" i="1"/>
  <c r="S215" i="1" s="1"/>
  <c r="N85" i="1"/>
  <c r="S85" i="1" s="1"/>
  <c r="N216" i="1"/>
  <c r="S216" i="1" s="1"/>
  <c r="N174" i="1"/>
  <c r="S174" i="1" s="1"/>
  <c r="N183" i="1"/>
  <c r="S183" i="1" s="1"/>
  <c r="N179" i="1"/>
  <c r="S179" i="1" s="1"/>
  <c r="N120" i="1"/>
  <c r="S120" i="1" s="1"/>
  <c r="N190" i="1"/>
  <c r="S190" i="1" s="1"/>
  <c r="N212" i="1"/>
  <c r="S212" i="1" s="1"/>
  <c r="N151" i="1"/>
  <c r="S151" i="1" s="1"/>
  <c r="N153" i="1"/>
  <c r="S153" i="1" s="1"/>
  <c r="N128" i="1"/>
  <c r="S128" i="1" s="1"/>
  <c r="N93" i="1"/>
  <c r="S93" i="1" s="1"/>
  <c r="N69" i="1"/>
  <c r="S69" i="1" s="1"/>
  <c r="N175" i="1"/>
  <c r="S175" i="1" s="1"/>
  <c r="N138" i="1"/>
  <c r="S138" i="1" s="1"/>
  <c r="N83" i="1"/>
  <c r="S83" i="1" s="1"/>
  <c r="N162" i="1"/>
  <c r="S162" i="1" s="1"/>
  <c r="N231" i="1"/>
  <c r="S231" i="1" s="1"/>
  <c r="N51" i="1"/>
  <c r="S51" i="1" s="1"/>
  <c r="N70" i="1"/>
  <c r="S70" i="1" s="1"/>
  <c r="N54" i="1"/>
  <c r="S54" i="1" s="1"/>
  <c r="N221" i="1"/>
  <c r="S221" i="1" s="1"/>
  <c r="N197" i="1"/>
  <c r="S197" i="1" s="1"/>
  <c r="N180" i="1"/>
  <c r="S180" i="1" s="1"/>
  <c r="N155" i="1"/>
  <c r="S155" i="1" s="1"/>
  <c r="N96" i="1"/>
  <c r="S96" i="1" s="1"/>
  <c r="N37" i="1"/>
  <c r="S37" i="1" s="1"/>
  <c r="N206" i="1"/>
  <c r="S206" i="1" s="1"/>
  <c r="N159" i="1"/>
  <c r="S159" i="1" s="1"/>
  <c r="N79" i="1"/>
  <c r="S79" i="1" s="1"/>
  <c r="N68" i="1"/>
  <c r="S68" i="1" s="1"/>
  <c r="N227" i="1"/>
  <c r="S227" i="1" s="1"/>
  <c r="N66" i="1"/>
  <c r="S66" i="1" s="1"/>
  <c r="N205" i="1"/>
  <c r="S205" i="1" s="1"/>
  <c r="N143" i="1"/>
  <c r="S143" i="1" s="1"/>
  <c r="N150" i="1"/>
  <c r="S150" i="1" s="1"/>
  <c r="N203" i="1"/>
  <c r="S203" i="1" s="1"/>
  <c r="N157" i="1"/>
  <c r="S157" i="1" s="1"/>
  <c r="N194" i="1"/>
  <c r="S194" i="1" s="1"/>
  <c r="N160" i="1"/>
  <c r="S160" i="1" s="1"/>
  <c r="N207" i="1"/>
  <c r="S207" i="1" s="1"/>
  <c r="N214" i="1"/>
  <c r="S214" i="1" s="1"/>
  <c r="N88" i="1"/>
  <c r="S88" i="1" s="1"/>
  <c r="N225" i="1"/>
  <c r="S225" i="1" s="1"/>
  <c r="N166" i="1"/>
  <c r="S166" i="1" s="1"/>
  <c r="N192" i="1"/>
  <c r="S192" i="1" s="1"/>
  <c r="N77" i="1"/>
  <c r="S77" i="1" s="1"/>
  <c r="N119" i="1"/>
  <c r="S119" i="1" s="1"/>
  <c r="N72" i="1"/>
  <c r="S72" i="1" s="1"/>
  <c r="N126" i="1"/>
  <c r="S126" i="1" s="1"/>
  <c r="N123" i="1"/>
  <c r="S123" i="1" s="1"/>
  <c r="N104" i="1"/>
  <c r="S104" i="1" s="1"/>
  <c r="N40" i="1"/>
  <c r="S40" i="1" s="1"/>
  <c r="N223" i="1"/>
  <c r="S223" i="1" s="1"/>
  <c r="N163" i="1"/>
  <c r="S163" i="1" s="1"/>
  <c r="N114" i="1"/>
  <c r="S114" i="1" s="1"/>
  <c r="N102" i="1"/>
  <c r="S102" i="1" s="1"/>
  <c r="N115" i="1"/>
  <c r="S115" i="1" s="1"/>
  <c r="N43" i="1"/>
  <c r="S43" i="1" s="1"/>
  <c r="N164" i="1"/>
  <c r="S164" i="1" s="1"/>
  <c r="N86" i="1"/>
  <c r="S86" i="1" s="1"/>
  <c r="N181" i="1"/>
  <c r="S181" i="1" s="1"/>
  <c r="N53" i="1"/>
  <c r="S53" i="1" s="1"/>
  <c r="N61" i="1"/>
  <c r="S61" i="1" s="1"/>
  <c r="N224" i="1"/>
  <c r="S224" i="1" s="1"/>
  <c r="N103" i="1"/>
  <c r="S103" i="1" s="1"/>
  <c r="N211" i="1"/>
  <c r="S211" i="1" s="1"/>
  <c r="N191" i="1"/>
  <c r="S191" i="1" s="1"/>
  <c r="N184" i="1"/>
  <c r="S184" i="1" s="1"/>
  <c r="N133" i="1"/>
  <c r="S133" i="1" s="1"/>
  <c r="N52" i="1"/>
  <c r="S52" i="1" s="1"/>
  <c r="N232" i="1"/>
  <c r="S232" i="1" s="1"/>
  <c r="N94" i="1"/>
  <c r="S94" i="1" s="1"/>
  <c r="N67" i="1"/>
  <c r="S67" i="1" s="1"/>
  <c r="N64" i="1"/>
  <c r="S64" i="1" s="1"/>
  <c r="N186" i="1"/>
  <c r="S186" i="1" s="1"/>
  <c r="N99" i="1"/>
  <c r="S99" i="1" s="1"/>
  <c r="N195" i="1"/>
  <c r="S195" i="1" s="1"/>
  <c r="N200" i="1"/>
  <c r="S200" i="1" s="1"/>
  <c r="N169" i="1"/>
  <c r="S169" i="1" s="1"/>
  <c r="N140" i="1"/>
  <c r="S140" i="1" s="1"/>
  <c r="N38" i="1"/>
  <c r="S38" i="1" s="1"/>
  <c r="N63" i="1"/>
  <c r="S63" i="1" s="1"/>
  <c r="N185" i="1"/>
  <c r="S185" i="1" s="1"/>
  <c r="N149" i="1"/>
  <c r="S149" i="1" s="1"/>
  <c r="N89" i="1"/>
  <c r="S89" i="1" s="1"/>
  <c r="N228" i="1"/>
  <c r="S228" i="1" s="1"/>
  <c r="N144" i="1"/>
  <c r="S144" i="1" s="1"/>
  <c r="N118" i="1"/>
  <c r="S118" i="1" s="1"/>
  <c r="N59" i="1"/>
  <c r="S59" i="1" s="1"/>
  <c r="K34" i="1"/>
  <c r="S34" i="1" l="1"/>
  <c r="O178" i="1"/>
  <c r="T178" i="1" s="1"/>
  <c r="O44" i="1"/>
  <c r="T44" i="1" s="1"/>
  <c r="O229" i="1"/>
  <c r="T229" i="1" s="1"/>
  <c r="O222" i="1"/>
  <c r="T222" i="1" s="1"/>
  <c r="O223" i="1"/>
  <c r="T223" i="1" s="1"/>
  <c r="O68" i="1"/>
  <c r="T68" i="1" s="1"/>
  <c r="O70" i="1"/>
  <c r="T70" i="1" s="1"/>
  <c r="O37" i="1"/>
  <c r="T37" i="1" s="1"/>
  <c r="O209" i="1"/>
  <c r="T209" i="1" s="1"/>
  <c r="O202" i="1"/>
  <c r="T202" i="1" s="1"/>
  <c r="O173" i="1"/>
  <c r="T173" i="1" s="1"/>
  <c r="O203" i="1"/>
  <c r="T203" i="1" s="1"/>
  <c r="O41" i="1"/>
  <c r="T41" i="1" s="1"/>
  <c r="O50" i="1"/>
  <c r="T50" i="1" s="1"/>
  <c r="O216" i="1"/>
  <c r="T216" i="1" s="1"/>
  <c r="O205" i="1"/>
  <c r="T205" i="1" s="1"/>
  <c r="O182" i="1"/>
  <c r="T182" i="1" s="1"/>
  <c r="O71" i="1"/>
  <c r="T71" i="1" s="1"/>
  <c r="O176" i="1"/>
  <c r="T176" i="1" s="1"/>
  <c r="O61" i="1"/>
  <c r="T61" i="1" s="1"/>
  <c r="O167" i="1"/>
  <c r="T167" i="1" s="1"/>
  <c r="O53" i="1"/>
  <c r="T53" i="1" s="1"/>
  <c r="O183" i="1"/>
  <c r="T183" i="1" s="1"/>
  <c r="O100" i="1"/>
  <c r="T100" i="1" s="1"/>
  <c r="O158" i="1"/>
  <c r="T158" i="1" s="1"/>
  <c r="O94" i="1"/>
  <c r="T94" i="1" s="1"/>
  <c r="O165" i="1"/>
  <c r="T165" i="1" s="1"/>
  <c r="O113" i="1"/>
  <c r="T113" i="1" s="1"/>
  <c r="O104" i="1"/>
  <c r="T104" i="1" s="1"/>
  <c r="O96" i="1"/>
  <c r="T96" i="1" s="1"/>
  <c r="O132" i="1"/>
  <c r="T132" i="1" s="1"/>
  <c r="O118" i="1"/>
  <c r="T118" i="1" s="1"/>
  <c r="O232" i="1"/>
  <c r="T232" i="1" s="1"/>
  <c r="O135" i="1"/>
  <c r="T135" i="1" s="1"/>
  <c r="O125" i="1"/>
  <c r="T125" i="1" s="1"/>
  <c r="O117" i="1"/>
  <c r="T117" i="1" s="1"/>
  <c r="O148" i="1"/>
  <c r="T148" i="1" s="1"/>
  <c r="O130" i="1"/>
  <c r="T130" i="1" s="1"/>
  <c r="O200" i="1"/>
  <c r="T200" i="1" s="1"/>
  <c r="O189" i="1"/>
  <c r="T189" i="1" s="1"/>
  <c r="O220" i="1"/>
  <c r="T220" i="1" s="1"/>
  <c r="O120" i="1"/>
  <c r="T120" i="1" s="1"/>
  <c r="O213" i="1"/>
  <c r="T213" i="1" s="1"/>
  <c r="O112" i="1"/>
  <c r="T112" i="1" s="1"/>
  <c r="O206" i="1"/>
  <c r="T206" i="1" s="1"/>
  <c r="O103" i="1"/>
  <c r="T103" i="1" s="1"/>
  <c r="O211" i="1"/>
  <c r="T211" i="1" s="1"/>
  <c r="O137" i="1"/>
  <c r="T137" i="1" s="1"/>
  <c r="O52" i="1"/>
  <c r="T52" i="1" s="1"/>
  <c r="O122" i="1"/>
  <c r="T122" i="1" s="1"/>
  <c r="O58" i="1"/>
  <c r="T58" i="1" s="1"/>
  <c r="O215" i="1"/>
  <c r="T215" i="1" s="1"/>
  <c r="O214" i="1"/>
  <c r="T214" i="1" s="1"/>
  <c r="O201" i="1"/>
  <c r="T201" i="1" s="1"/>
  <c r="O47" i="1"/>
  <c r="T47" i="1" s="1"/>
  <c r="O224" i="1"/>
  <c r="T224" i="1" s="1"/>
  <c r="O219" i="1"/>
  <c r="T219" i="1" s="1"/>
  <c r="O66" i="1"/>
  <c r="T66" i="1" s="1"/>
  <c r="O184" i="1"/>
  <c r="T184" i="1" s="1"/>
  <c r="O64" i="1"/>
  <c r="T64" i="1" s="1"/>
  <c r="O55" i="1"/>
  <c r="T55" i="1" s="1"/>
  <c r="O45" i="1"/>
  <c r="T45" i="1" s="1"/>
  <c r="O95" i="1"/>
  <c r="T95" i="1" s="1"/>
  <c r="O154" i="1"/>
  <c r="T154" i="1" s="1"/>
  <c r="O51" i="1"/>
  <c r="T51" i="1" s="1"/>
  <c r="O111" i="1"/>
  <c r="T111" i="1" s="1"/>
  <c r="O49" i="1"/>
  <c r="T49" i="1" s="1"/>
  <c r="O36" i="1"/>
  <c r="T36" i="1" s="1"/>
  <c r="O123" i="1"/>
  <c r="T123" i="1" s="1"/>
  <c r="O204" i="1"/>
  <c r="T204" i="1" s="1"/>
  <c r="O197" i="1"/>
  <c r="T197" i="1" s="1"/>
  <c r="O81" i="1"/>
  <c r="T81" i="1" s="1"/>
  <c r="O121" i="1"/>
  <c r="T121" i="1" s="1"/>
  <c r="O110" i="1"/>
  <c r="T110" i="1" s="1"/>
  <c r="O65" i="1"/>
  <c r="T65" i="1" s="1"/>
  <c r="O161" i="1"/>
  <c r="T161" i="1" s="1"/>
  <c r="O175" i="1"/>
  <c r="T175" i="1" s="1"/>
  <c r="O151" i="1"/>
  <c r="T151" i="1" s="1"/>
  <c r="O181" i="1"/>
  <c r="T181" i="1" s="1"/>
  <c r="O187" i="1"/>
  <c r="T187" i="1" s="1"/>
  <c r="O87" i="1"/>
  <c r="T87" i="1" s="1"/>
  <c r="O149" i="1"/>
  <c r="T149" i="1" s="1"/>
  <c r="O140" i="1"/>
  <c r="T140" i="1" s="1"/>
  <c r="O131" i="1"/>
  <c r="T131" i="1" s="1"/>
  <c r="O159" i="1"/>
  <c r="T159" i="1" s="1"/>
  <c r="O138" i="1"/>
  <c r="T138" i="1" s="1"/>
  <c r="O172" i="1"/>
  <c r="T172" i="1" s="1"/>
  <c r="O193" i="1"/>
  <c r="T193" i="1" s="1"/>
  <c r="O186" i="1"/>
  <c r="T186" i="1" s="1"/>
  <c r="O180" i="1"/>
  <c r="T180" i="1" s="1"/>
  <c r="O191" i="1"/>
  <c r="T191" i="1" s="1"/>
  <c r="O166" i="1"/>
  <c r="T166" i="1" s="1"/>
  <c r="O38" i="1"/>
  <c r="T38" i="1" s="1"/>
  <c r="O144" i="1"/>
  <c r="T144" i="1" s="1"/>
  <c r="O163" i="1"/>
  <c r="T163" i="1" s="1"/>
  <c r="O155" i="1"/>
  <c r="T155" i="1" s="1"/>
  <c r="O145" i="1"/>
  <c r="T145" i="1" s="1"/>
  <c r="O169" i="1"/>
  <c r="T169" i="1" s="1"/>
  <c r="O146" i="1"/>
  <c r="T146" i="1" s="1"/>
  <c r="O115" i="1"/>
  <c r="T115" i="1" s="1"/>
  <c r="O101" i="1"/>
  <c r="T101" i="1" s="1"/>
  <c r="O156" i="1"/>
  <c r="T156" i="1" s="1"/>
  <c r="O43" i="1"/>
  <c r="T43" i="1" s="1"/>
  <c r="O147" i="1"/>
  <c r="T147" i="1" s="1"/>
  <c r="O233" i="1"/>
  <c r="T233" i="1" s="1"/>
  <c r="O139" i="1"/>
  <c r="T139" i="1" s="1"/>
  <c r="O231" i="1"/>
  <c r="T231" i="1" s="1"/>
  <c r="O164" i="1"/>
  <c r="T164" i="1" s="1"/>
  <c r="O79" i="1"/>
  <c r="T79" i="1" s="1"/>
  <c r="O142" i="1"/>
  <c r="T142" i="1" s="1"/>
  <c r="O78" i="1"/>
  <c r="T78" i="1" s="1"/>
  <c r="O157" i="1"/>
  <c r="T157" i="1" s="1"/>
  <c r="O56" i="1"/>
  <c r="T56" i="1" s="1"/>
  <c r="O48" i="1"/>
  <c r="T48" i="1" s="1"/>
  <c r="O39" i="1"/>
  <c r="T39" i="1" s="1"/>
  <c r="O89" i="1"/>
  <c r="T89" i="1" s="1"/>
  <c r="O86" i="1"/>
  <c r="T86" i="1" s="1"/>
  <c r="O226" i="1"/>
  <c r="T226" i="1" s="1"/>
  <c r="O77" i="1"/>
  <c r="T77" i="1" s="1"/>
  <c r="O69" i="1"/>
  <c r="T69" i="1" s="1"/>
  <c r="O60" i="1"/>
  <c r="T60" i="1" s="1"/>
  <c r="O105" i="1"/>
  <c r="T105" i="1" s="1"/>
  <c r="O98" i="1"/>
  <c r="T98" i="1" s="1"/>
  <c r="O93" i="1"/>
  <c r="T93" i="1" s="1"/>
  <c r="O80" i="1"/>
  <c r="T80" i="1" s="1"/>
  <c r="O198" i="1"/>
  <c r="T198" i="1" s="1"/>
  <c r="O92" i="1"/>
  <c r="T92" i="1" s="1"/>
  <c r="O192" i="1"/>
  <c r="T192" i="1" s="1"/>
  <c r="O83" i="1"/>
  <c r="T83" i="1" s="1"/>
  <c r="O185" i="1"/>
  <c r="T185" i="1" s="1"/>
  <c r="O75" i="1"/>
  <c r="T75" i="1" s="1"/>
  <c r="O195" i="1"/>
  <c r="T195" i="1" s="1"/>
  <c r="O116" i="1"/>
  <c r="T116" i="1" s="1"/>
  <c r="O170" i="1"/>
  <c r="T170" i="1" s="1"/>
  <c r="O106" i="1"/>
  <c r="T106" i="1" s="1"/>
  <c r="O42" i="1"/>
  <c r="T42" i="1" s="1"/>
  <c r="O59" i="1"/>
  <c r="T59" i="1" s="1"/>
  <c r="O141" i="1"/>
  <c r="T141" i="1" s="1"/>
  <c r="O133" i="1"/>
  <c r="T133" i="1" s="1"/>
  <c r="O124" i="1"/>
  <c r="T124" i="1" s="1"/>
  <c r="O153" i="1"/>
  <c r="T153" i="1" s="1"/>
  <c r="O134" i="1"/>
  <c r="T134" i="1" s="1"/>
  <c r="O136" i="1"/>
  <c r="T136" i="1" s="1"/>
  <c r="O107" i="1"/>
  <c r="T107" i="1" s="1"/>
  <c r="O97" i="1"/>
  <c r="T97" i="1" s="1"/>
  <c r="O88" i="1"/>
  <c r="T88" i="1" s="1"/>
  <c r="O127" i="1"/>
  <c r="T127" i="1" s="1"/>
  <c r="O114" i="1"/>
  <c r="T114" i="1" s="1"/>
  <c r="O221" i="1"/>
  <c r="T221" i="1" s="1"/>
  <c r="O210" i="1"/>
  <c r="T210" i="1" s="1"/>
  <c r="O225" i="1"/>
  <c r="T225" i="1" s="1"/>
  <c r="O128" i="1"/>
  <c r="T128" i="1" s="1"/>
  <c r="O218" i="1"/>
  <c r="T218" i="1" s="1"/>
  <c r="O119" i="1"/>
  <c r="T119" i="1" s="1"/>
  <c r="O212" i="1"/>
  <c r="T212" i="1" s="1"/>
  <c r="O109" i="1"/>
  <c r="T109" i="1" s="1"/>
  <c r="O143" i="1"/>
  <c r="T143" i="1" s="1"/>
  <c r="O57" i="1"/>
  <c r="T57" i="1" s="1"/>
  <c r="O126" i="1"/>
  <c r="T126" i="1" s="1"/>
  <c r="O62" i="1"/>
  <c r="T62" i="1" s="1"/>
  <c r="O208" i="1"/>
  <c r="T208" i="1" s="1"/>
  <c r="O207" i="1"/>
  <c r="T207" i="1" s="1"/>
  <c r="O54" i="1"/>
  <c r="T54" i="1" s="1"/>
  <c r="O230" i="1"/>
  <c r="T230" i="1" s="1"/>
  <c r="O40" i="1"/>
  <c r="T40" i="1" s="1"/>
  <c r="O63" i="1"/>
  <c r="T63" i="1" s="1"/>
  <c r="O194" i="1"/>
  <c r="T194" i="1" s="1"/>
  <c r="O177" i="1"/>
  <c r="T177" i="1" s="1"/>
  <c r="O168" i="1"/>
  <c r="T168" i="1" s="1"/>
  <c r="O160" i="1"/>
  <c r="T160" i="1" s="1"/>
  <c r="O179" i="1"/>
  <c r="T179" i="1" s="1"/>
  <c r="O90" i="1"/>
  <c r="T90" i="1" s="1"/>
  <c r="O85" i="1"/>
  <c r="T85" i="1" s="1"/>
  <c r="O76" i="1"/>
  <c r="T76" i="1" s="1"/>
  <c r="O67" i="1"/>
  <c r="T67" i="1" s="1"/>
  <c r="O102" i="1"/>
  <c r="T102" i="1" s="1"/>
  <c r="O129" i="1"/>
  <c r="T129" i="1" s="1"/>
  <c r="O217" i="1"/>
  <c r="T217" i="1" s="1"/>
  <c r="O84" i="1"/>
  <c r="T84" i="1" s="1"/>
  <c r="O82" i="1"/>
  <c r="T82" i="1" s="1"/>
  <c r="O108" i="1"/>
  <c r="T108" i="1" s="1"/>
  <c r="O99" i="1"/>
  <c r="T99" i="1" s="1"/>
  <c r="O91" i="1"/>
  <c r="T91" i="1" s="1"/>
  <c r="O190" i="1"/>
  <c r="T190" i="1" s="1"/>
  <c r="O199" i="1"/>
  <c r="T199" i="1" s="1"/>
  <c r="O174" i="1"/>
  <c r="T174" i="1" s="1"/>
  <c r="O46" i="1"/>
  <c r="T46" i="1" s="1"/>
  <c r="O171" i="1"/>
  <c r="T171" i="1" s="1"/>
  <c r="O152" i="1"/>
  <c r="T152" i="1" s="1"/>
  <c r="O150" i="1"/>
  <c r="T150" i="1" s="1"/>
  <c r="O188" i="1"/>
  <c r="T188" i="1" s="1"/>
  <c r="O196" i="1"/>
  <c r="T196" i="1" s="1"/>
  <c r="O162" i="1"/>
  <c r="T162" i="1" s="1"/>
  <c r="O72" i="1"/>
  <c r="T72" i="1" s="1"/>
  <c r="O234" i="1"/>
  <c r="T234" i="1" s="1"/>
  <c r="O228" i="1"/>
  <c r="T228" i="1" s="1"/>
  <c r="O227" i="1"/>
  <c r="T227" i="1" s="1"/>
  <c r="O73" i="1"/>
  <c r="T73" i="1" s="1"/>
  <c r="O74" i="1"/>
  <c r="T74" i="1" s="1"/>
  <c r="T34" i="1" l="1"/>
  <c r="L38" i="1" l="1"/>
  <c r="L201" i="1"/>
  <c r="L168" i="1"/>
  <c r="L74" i="1"/>
  <c r="L79" i="1"/>
  <c r="L48" i="1"/>
  <c r="L163" i="1"/>
  <c r="L127" i="1"/>
  <c r="L229" i="1"/>
  <c r="L147" i="1"/>
  <c r="L210" i="1"/>
  <c r="L120" i="1"/>
  <c r="L99" i="1"/>
  <c r="L52" i="1"/>
  <c r="L129" i="1"/>
  <c r="L69" i="1"/>
  <c r="L154" i="1"/>
  <c r="L193" i="1"/>
  <c r="L40" i="1"/>
  <c r="L190" i="1"/>
  <c r="L233" i="1"/>
  <c r="L211" i="1"/>
  <c r="L98" i="1"/>
  <c r="L93" i="1"/>
  <c r="L104" i="1"/>
  <c r="L134" i="1"/>
  <c r="L159" i="1"/>
  <c r="L189" i="1"/>
  <c r="L42" i="1"/>
  <c r="L207" i="1"/>
  <c r="L177" i="1"/>
  <c r="L78" i="1"/>
  <c r="L84" i="1"/>
  <c r="L56" i="1"/>
  <c r="L183" i="1"/>
  <c r="L132" i="1"/>
  <c r="L45" i="1"/>
  <c r="L167" i="1"/>
  <c r="L214" i="1"/>
  <c r="L131" i="1"/>
  <c r="L119" i="1"/>
  <c r="L57" i="1"/>
  <c r="L136" i="1"/>
  <c r="L216" i="1"/>
  <c r="L105" i="1"/>
  <c r="L71" i="1"/>
  <c r="L83" i="1"/>
  <c r="L161" i="1"/>
  <c r="L191" i="1"/>
  <c r="L66" i="1"/>
  <c r="L230" i="1"/>
  <c r="L101" i="1"/>
  <c r="L195" i="1"/>
  <c r="L138" i="1"/>
  <c r="L165" i="1"/>
  <c r="L199" i="1"/>
  <c r="L174" i="1"/>
  <c r="L212" i="1"/>
  <c r="L135" i="1"/>
  <c r="L82" i="1"/>
  <c r="L65" i="1"/>
  <c r="L67" i="1"/>
  <c r="L118" i="1"/>
  <c r="L137" i="1"/>
  <c r="L152" i="1"/>
  <c r="L184" i="1"/>
  <c r="L185" i="1"/>
  <c r="L140" i="1"/>
  <c r="L62" i="1"/>
  <c r="L63" i="1"/>
  <c r="L225" i="1"/>
  <c r="L107" i="1"/>
  <c r="L111" i="1"/>
  <c r="L208" i="1"/>
  <c r="L91" i="1"/>
  <c r="L198" i="1"/>
  <c r="L92" i="1"/>
  <c r="L43" i="1"/>
  <c r="L234" i="1"/>
  <c r="L108" i="1"/>
  <c r="L213" i="1"/>
  <c r="L142" i="1"/>
  <c r="L172" i="1"/>
  <c r="L209" i="1"/>
  <c r="L178" i="1"/>
  <c r="L217" i="1"/>
  <c r="L155" i="1"/>
  <c r="L86" i="1"/>
  <c r="L72" i="1"/>
  <c r="L76" i="1"/>
  <c r="L122" i="1"/>
  <c r="L143" i="1"/>
  <c r="L192" i="1"/>
  <c r="L87" i="1"/>
  <c r="L130" i="1"/>
  <c r="L181" i="1"/>
  <c r="L222" i="1"/>
  <c r="L156" i="1"/>
  <c r="L151" i="1"/>
  <c r="L102" i="1"/>
  <c r="L116" i="1"/>
  <c r="L113" i="1"/>
  <c r="L109" i="1"/>
  <c r="L164" i="1"/>
  <c r="L103" i="1"/>
  <c r="L46" i="1"/>
  <c r="L166" i="1"/>
  <c r="L61" i="1"/>
  <c r="L232" i="1"/>
  <c r="L89" i="1"/>
  <c r="L182" i="1"/>
  <c r="L55" i="1"/>
  <c r="L80" i="1"/>
  <c r="L139" i="1"/>
  <c r="L171" i="1"/>
  <c r="L162" i="1"/>
  <c r="L70" i="1"/>
  <c r="L44" i="1"/>
  <c r="L121" i="1"/>
  <c r="L124" i="1"/>
  <c r="L112" i="1"/>
  <c r="L50" i="1"/>
  <c r="L49" i="1"/>
  <c r="L95" i="1"/>
  <c r="L186" i="1"/>
  <c r="L64" i="1"/>
  <c r="L149" i="1"/>
  <c r="L125" i="1"/>
  <c r="L96" i="1"/>
  <c r="L36" i="1"/>
  <c r="L202" i="1"/>
  <c r="L110" i="1"/>
  <c r="L115" i="1"/>
  <c r="L175" i="1"/>
  <c r="L219" i="1"/>
  <c r="L205" i="1"/>
  <c r="L90" i="1"/>
  <c r="L53" i="1"/>
  <c r="L148" i="1"/>
  <c r="L226" i="1"/>
  <c r="L160" i="1"/>
  <c r="L157" i="1"/>
  <c r="L145" i="1"/>
  <c r="L117" i="1"/>
  <c r="L206" i="1"/>
  <c r="L114" i="1"/>
  <c r="L123" i="1"/>
  <c r="L180" i="1"/>
  <c r="L227" i="1"/>
  <c r="L158" i="1"/>
  <c r="L37" i="1"/>
  <c r="L200" i="1"/>
  <c r="L231" i="1"/>
  <c r="L215" i="1"/>
  <c r="L51" i="1"/>
  <c r="L41" i="1"/>
  <c r="L188" i="1"/>
  <c r="L179" i="1"/>
  <c r="L203" i="1"/>
  <c r="L173" i="1"/>
  <c r="L218" i="1"/>
  <c r="L126" i="1"/>
  <c r="L144" i="1"/>
  <c r="L196" i="1"/>
  <c r="L77" i="1"/>
  <c r="L39" i="1"/>
  <c r="L106" i="1"/>
  <c r="L128" i="1"/>
  <c r="L169" i="1"/>
  <c r="L47" i="1"/>
  <c r="L197" i="1"/>
  <c r="L187" i="1"/>
  <c r="L220" i="1"/>
  <c r="L204" i="1"/>
  <c r="L68" i="1"/>
  <c r="L94" i="1"/>
  <c r="L153" i="1"/>
  <c r="L97" i="1"/>
  <c r="L133" i="1"/>
  <c r="L146" i="1"/>
  <c r="L54" i="1"/>
  <c r="L223" i="1"/>
  <c r="L100" i="1"/>
  <c r="L85" i="1"/>
  <c r="L75" i="1"/>
  <c r="L224" i="1"/>
  <c r="L176" i="1"/>
  <c r="L73" i="1"/>
  <c r="L170" i="1"/>
  <c r="L221" i="1"/>
  <c r="L59" i="1"/>
  <c r="L81" i="1"/>
  <c r="L141" i="1"/>
  <c r="L150" i="1"/>
  <c r="L58" i="1"/>
  <c r="L228" i="1"/>
  <c r="L60" i="1"/>
  <c r="L88" i="1"/>
  <c r="F31" i="1"/>
  <c r="L194" i="1"/>
  <c r="L34" i="1" l="1"/>
  <c r="P141" i="1" s="1"/>
  <c r="U141" i="1" s="1"/>
  <c r="P159" i="1" l="1"/>
  <c r="U159" i="1" s="1"/>
  <c r="P135" i="1"/>
  <c r="U135" i="1" s="1"/>
  <c r="P129" i="1"/>
  <c r="U129" i="1" s="1"/>
  <c r="P177" i="1"/>
  <c r="U177" i="1" s="1"/>
  <c r="P83" i="1"/>
  <c r="U83" i="1" s="1"/>
  <c r="P118" i="1"/>
  <c r="U118" i="1" s="1"/>
  <c r="P234" i="1"/>
  <c r="U234" i="1" s="1"/>
  <c r="P130" i="1"/>
  <c r="U130" i="1" s="1"/>
  <c r="P182" i="1"/>
  <c r="U182" i="1" s="1"/>
  <c r="P149" i="1"/>
  <c r="U149" i="1" s="1"/>
  <c r="P145" i="1"/>
  <c r="U145" i="1" s="1"/>
  <c r="P203" i="1"/>
  <c r="U203" i="1" s="1"/>
  <c r="P68" i="1"/>
  <c r="U68" i="1" s="1"/>
  <c r="P58" i="1"/>
  <c r="U58" i="1" s="1"/>
  <c r="P78" i="1"/>
  <c r="U78" i="1" s="1"/>
  <c r="P140" i="1"/>
  <c r="U140" i="1" s="1"/>
  <c r="P102" i="1"/>
  <c r="U102" i="1" s="1"/>
  <c r="P110" i="1"/>
  <c r="U110" i="1" s="1"/>
  <c r="P173" i="1"/>
  <c r="U173" i="1" s="1"/>
  <c r="P81" i="1"/>
  <c r="U81" i="1" s="1"/>
  <c r="P233" i="1"/>
  <c r="U233" i="1" s="1"/>
  <c r="P174" i="1"/>
  <c r="U174" i="1" s="1"/>
  <c r="P72" i="1"/>
  <c r="U72" i="1" s="1"/>
  <c r="P112" i="1"/>
  <c r="U112" i="1" s="1"/>
  <c r="P231" i="1"/>
  <c r="U231" i="1" s="1"/>
  <c r="P170" i="1"/>
  <c r="U170" i="1" s="1"/>
  <c r="P147" i="1"/>
  <c r="U147" i="1" s="1"/>
  <c r="P134" i="1"/>
  <c r="U134" i="1" s="1"/>
  <c r="P57" i="1"/>
  <c r="U57" i="1" s="1"/>
  <c r="P212" i="1"/>
  <c r="U212" i="1" s="1"/>
  <c r="P208" i="1"/>
  <c r="U208" i="1" s="1"/>
  <c r="P76" i="1"/>
  <c r="U76" i="1" s="1"/>
  <c r="P46" i="1"/>
  <c r="U46" i="1" s="1"/>
  <c r="P50" i="1"/>
  <c r="U50" i="1" s="1"/>
  <c r="P53" i="1"/>
  <c r="U53" i="1" s="1"/>
  <c r="P215" i="1"/>
  <c r="U215" i="1" s="1"/>
  <c r="P47" i="1"/>
  <c r="U47" i="1" s="1"/>
  <c r="P224" i="1"/>
  <c r="U224" i="1" s="1"/>
  <c r="P59" i="1"/>
  <c r="U59" i="1" s="1"/>
  <c r="P189" i="1"/>
  <c r="U189" i="1" s="1"/>
  <c r="P82" i="1"/>
  <c r="U82" i="1" s="1"/>
  <c r="P86" i="1"/>
  <c r="U86" i="1" s="1"/>
  <c r="P95" i="1"/>
  <c r="U95" i="1" s="1"/>
  <c r="P200" i="1"/>
  <c r="U200" i="1" s="1"/>
  <c r="P73" i="1"/>
  <c r="U73" i="1" s="1"/>
  <c r="P154" i="1"/>
  <c r="U154" i="1" s="1"/>
  <c r="P105" i="1"/>
  <c r="U105" i="1" s="1"/>
  <c r="P92" i="1"/>
  <c r="U92" i="1" s="1"/>
  <c r="P232" i="1"/>
  <c r="U232" i="1" s="1"/>
  <c r="P160" i="1"/>
  <c r="U160" i="1" s="1"/>
  <c r="P169" i="1"/>
  <c r="U169" i="1" s="1"/>
  <c r="P168" i="1"/>
  <c r="U168" i="1" s="1"/>
  <c r="P40" i="1"/>
  <c r="U40" i="1" s="1"/>
  <c r="P183" i="1"/>
  <c r="U183" i="1" s="1"/>
  <c r="P230" i="1"/>
  <c r="U230" i="1" s="1"/>
  <c r="P185" i="1"/>
  <c r="U185" i="1" s="1"/>
  <c r="P172" i="1"/>
  <c r="U172" i="1" s="1"/>
  <c r="P151" i="1"/>
  <c r="U151" i="1" s="1"/>
  <c r="P171" i="1"/>
  <c r="U171" i="1" s="1"/>
  <c r="P202" i="1"/>
  <c r="U202" i="1" s="1"/>
  <c r="P123" i="1"/>
  <c r="U123" i="1" s="1"/>
  <c r="P144" i="1"/>
  <c r="U144" i="1" s="1"/>
  <c r="P133" i="1"/>
  <c r="U133" i="1" s="1"/>
  <c r="P127" i="1"/>
  <c r="U127" i="1" s="1"/>
  <c r="P131" i="1"/>
  <c r="U131" i="1" s="1"/>
  <c r="P198" i="1"/>
  <c r="U198" i="1" s="1"/>
  <c r="P61" i="1"/>
  <c r="U61" i="1" s="1"/>
  <c r="P226" i="1"/>
  <c r="U226" i="1" s="1"/>
  <c r="P128" i="1"/>
  <c r="U128" i="1" s="1"/>
  <c r="P38" i="1"/>
  <c r="U38" i="1" s="1"/>
  <c r="P84" i="1"/>
  <c r="U84" i="1" s="1"/>
  <c r="P152" i="1"/>
  <c r="U152" i="1" s="1"/>
  <c r="P222" i="1"/>
  <c r="U222" i="1" s="1"/>
  <c r="P96" i="1"/>
  <c r="U96" i="1" s="1"/>
  <c r="P218" i="1"/>
  <c r="U218" i="1" s="1"/>
  <c r="P60" i="1"/>
  <c r="U60" i="1" s="1"/>
  <c r="P52" i="1"/>
  <c r="U52" i="1" s="1"/>
  <c r="P207" i="1"/>
  <c r="U207" i="1" s="1"/>
  <c r="P71" i="1"/>
  <c r="U71" i="1" s="1"/>
  <c r="P67" i="1"/>
  <c r="U67" i="1" s="1"/>
  <c r="P43" i="1"/>
  <c r="U43" i="1" s="1"/>
  <c r="P87" i="1"/>
  <c r="U87" i="1" s="1"/>
  <c r="P89" i="1"/>
  <c r="U89" i="1" s="1"/>
  <c r="P64" i="1"/>
  <c r="U64" i="1" s="1"/>
  <c r="P157" i="1"/>
  <c r="U157" i="1" s="1"/>
  <c r="P179" i="1"/>
  <c r="U179" i="1" s="1"/>
  <c r="P204" i="1"/>
  <c r="U204" i="1" s="1"/>
  <c r="P221" i="1"/>
  <c r="U221" i="1" s="1"/>
  <c r="P74" i="1"/>
  <c r="U74" i="1" s="1"/>
  <c r="P132" i="1"/>
  <c r="U132" i="1" s="1"/>
  <c r="P137" i="1"/>
  <c r="U137" i="1" s="1"/>
  <c r="P181" i="1"/>
  <c r="U181" i="1" s="1"/>
  <c r="P125" i="1"/>
  <c r="U125" i="1" s="1"/>
  <c r="P196" i="1"/>
  <c r="U196" i="1" s="1"/>
  <c r="P228" i="1"/>
  <c r="U228" i="1" s="1"/>
  <c r="P104" i="1"/>
  <c r="U104" i="1" s="1"/>
  <c r="P195" i="1"/>
  <c r="U195" i="1" s="1"/>
  <c r="P178" i="1"/>
  <c r="U178" i="1" s="1"/>
  <c r="P70" i="1"/>
  <c r="U70" i="1" s="1"/>
  <c r="P227" i="1"/>
  <c r="U227" i="1" s="1"/>
  <c r="P153" i="1"/>
  <c r="U153" i="1" s="1"/>
  <c r="P163" i="1"/>
  <c r="U163" i="1" s="1"/>
  <c r="P98" i="1"/>
  <c r="U98" i="1" s="1"/>
  <c r="P214" i="1"/>
  <c r="U214" i="1" s="1"/>
  <c r="P165" i="1"/>
  <c r="U165" i="1" s="1"/>
  <c r="P225" i="1"/>
  <c r="U225" i="1" s="1"/>
  <c r="P155" i="1"/>
  <c r="U155" i="1" s="1"/>
  <c r="P109" i="1"/>
  <c r="U109" i="1" s="1"/>
  <c r="P121" i="1"/>
  <c r="U121" i="1" s="1"/>
  <c r="P219" i="1"/>
  <c r="U219" i="1" s="1"/>
  <c r="P37" i="1"/>
  <c r="U37" i="1" s="1"/>
  <c r="P106" i="1"/>
  <c r="U106" i="1" s="1"/>
  <c r="P100" i="1"/>
  <c r="U100" i="1" s="1"/>
  <c r="P69" i="1"/>
  <c r="U69" i="1" s="1"/>
  <c r="P161" i="1"/>
  <c r="U161" i="1" s="1"/>
  <c r="P209" i="1"/>
  <c r="U209" i="1" s="1"/>
  <c r="P55" i="1"/>
  <c r="U55" i="1" s="1"/>
  <c r="P180" i="1"/>
  <c r="U180" i="1" s="1"/>
  <c r="P94" i="1"/>
  <c r="U94" i="1" s="1"/>
  <c r="P229" i="1"/>
  <c r="U229" i="1" s="1"/>
  <c r="P119" i="1"/>
  <c r="U119" i="1" s="1"/>
  <c r="P111" i="1"/>
  <c r="U111" i="1" s="1"/>
  <c r="P103" i="1"/>
  <c r="U103" i="1" s="1"/>
  <c r="P90" i="1"/>
  <c r="U90" i="1" s="1"/>
  <c r="P220" i="1"/>
  <c r="U220" i="1" s="1"/>
  <c r="P201" i="1"/>
  <c r="U201" i="1" s="1"/>
  <c r="P193" i="1"/>
  <c r="U193" i="1" s="1"/>
  <c r="P56" i="1"/>
  <c r="U56" i="1" s="1"/>
  <c r="P66" i="1"/>
  <c r="U66" i="1" s="1"/>
  <c r="P184" i="1"/>
  <c r="U184" i="1" s="1"/>
  <c r="P142" i="1"/>
  <c r="U142" i="1" s="1"/>
  <c r="P156" i="1"/>
  <c r="U156" i="1" s="1"/>
  <c r="P139" i="1"/>
  <c r="U139" i="1" s="1"/>
  <c r="P36" i="1"/>
  <c r="U36" i="1" s="1"/>
  <c r="P114" i="1"/>
  <c r="U114" i="1" s="1"/>
  <c r="P126" i="1"/>
  <c r="U126" i="1" s="1"/>
  <c r="P97" i="1"/>
  <c r="U97" i="1" s="1"/>
  <c r="P150" i="1"/>
  <c r="U150" i="1" s="1"/>
  <c r="P120" i="1"/>
  <c r="U120" i="1" s="1"/>
  <c r="P216" i="1"/>
  <c r="U216" i="1" s="1"/>
  <c r="P107" i="1"/>
  <c r="U107" i="1" s="1"/>
  <c r="P164" i="1"/>
  <c r="U164" i="1" s="1"/>
  <c r="P205" i="1"/>
  <c r="U205" i="1" s="1"/>
  <c r="P187" i="1"/>
  <c r="U187" i="1" s="1"/>
  <c r="P194" i="1"/>
  <c r="U194" i="1" s="1"/>
  <c r="P42" i="1"/>
  <c r="U42" i="1" s="1"/>
  <c r="P65" i="1"/>
  <c r="U65" i="1" s="1"/>
  <c r="P192" i="1"/>
  <c r="U192" i="1" s="1"/>
  <c r="P186" i="1"/>
  <c r="U186" i="1" s="1"/>
  <c r="P188" i="1"/>
  <c r="U188" i="1" s="1"/>
  <c r="P75" i="1"/>
  <c r="U75" i="1" s="1"/>
  <c r="P210" i="1"/>
  <c r="U210" i="1" s="1"/>
  <c r="P136" i="1"/>
  <c r="U136" i="1" s="1"/>
  <c r="P91" i="1"/>
  <c r="U91" i="1" s="1"/>
  <c r="P122" i="1"/>
  <c r="U122" i="1" s="1"/>
  <c r="P166" i="1"/>
  <c r="U166" i="1" s="1"/>
  <c r="P49" i="1"/>
  <c r="U49" i="1" s="1"/>
  <c r="P148" i="1"/>
  <c r="U148" i="1" s="1"/>
  <c r="P51" i="1"/>
  <c r="U51" i="1" s="1"/>
  <c r="P197" i="1"/>
  <c r="U197" i="1" s="1"/>
  <c r="P176" i="1"/>
  <c r="U176" i="1" s="1"/>
  <c r="P93" i="1"/>
  <c r="U93" i="1" s="1"/>
  <c r="P199" i="1"/>
  <c r="U199" i="1" s="1"/>
  <c r="P143" i="1"/>
  <c r="U143" i="1" s="1"/>
  <c r="P124" i="1"/>
  <c r="U124" i="1" s="1"/>
  <c r="P41" i="1"/>
  <c r="U41" i="1" s="1"/>
  <c r="P85" i="1"/>
  <c r="U85" i="1" s="1"/>
  <c r="P99" i="1"/>
  <c r="U99" i="1" s="1"/>
  <c r="P191" i="1"/>
  <c r="U191" i="1" s="1"/>
  <c r="P213" i="1"/>
  <c r="U213" i="1" s="1"/>
  <c r="P80" i="1"/>
  <c r="U80" i="1" s="1"/>
  <c r="P206" i="1"/>
  <c r="U206" i="1" s="1"/>
  <c r="P54" i="1"/>
  <c r="U54" i="1" s="1"/>
  <c r="P48" i="1"/>
  <c r="U48" i="1" s="1"/>
  <c r="P211" i="1"/>
  <c r="U211" i="1" s="1"/>
  <c r="P167" i="1"/>
  <c r="U167" i="1" s="1"/>
  <c r="P138" i="1"/>
  <c r="U138" i="1" s="1"/>
  <c r="P63" i="1"/>
  <c r="U63" i="1" s="1"/>
  <c r="P217" i="1"/>
  <c r="U217" i="1" s="1"/>
  <c r="P113" i="1"/>
  <c r="U113" i="1" s="1"/>
  <c r="P44" i="1"/>
  <c r="U44" i="1" s="1"/>
  <c r="P175" i="1"/>
  <c r="U175" i="1" s="1"/>
  <c r="P158" i="1"/>
  <c r="U158" i="1" s="1"/>
  <c r="P39" i="1"/>
  <c r="U39" i="1" s="1"/>
  <c r="P223" i="1"/>
  <c r="U223" i="1" s="1"/>
  <c r="P88" i="1"/>
  <c r="U88" i="1" s="1"/>
  <c r="P190" i="1"/>
  <c r="U190" i="1" s="1"/>
  <c r="P101" i="1"/>
  <c r="U101" i="1" s="1"/>
  <c r="P108" i="1"/>
  <c r="U108" i="1" s="1"/>
  <c r="P162" i="1"/>
  <c r="U162" i="1" s="1"/>
  <c r="P117" i="1"/>
  <c r="U117" i="1" s="1"/>
  <c r="P146" i="1"/>
  <c r="U146" i="1" s="1"/>
  <c r="P79" i="1"/>
  <c r="U79" i="1" s="1"/>
  <c r="P45" i="1"/>
  <c r="U45" i="1" s="1"/>
  <c r="P62" i="1"/>
  <c r="U62" i="1" s="1"/>
  <c r="P116" i="1"/>
  <c r="U116" i="1" s="1"/>
  <c r="P115" i="1"/>
  <c r="U115" i="1" s="1"/>
  <c r="P77" i="1"/>
  <c r="U77" i="1" s="1"/>
  <c r="R31" i="1" l="1"/>
  <c r="U34" i="1"/>
  <c r="R30" i="1" s="1"/>
</calcChain>
</file>

<file path=xl/sharedStrings.xml><?xml version="1.0" encoding="utf-8"?>
<sst xmlns="http://schemas.openxmlformats.org/spreadsheetml/2006/main" count="423" uniqueCount="125">
  <si>
    <t>E</t>
  </si>
  <si>
    <t>N</t>
  </si>
  <si>
    <t>mev/x</t>
  </si>
  <si>
    <t>theta</t>
  </si>
  <si>
    <t>x0</t>
  </si>
  <si>
    <t>Nnorm</t>
  </si>
  <si>
    <t xml:space="preserve">E:\TN_24P_Sims\Steel_Shell_Cal_r_0.xp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</si>
  <si>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E:\TN_24P_Sims\Steel_Shell_Cal_r_100.xp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</si>
  <si>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E:\TN_24P_Sims\Steel_Shell_Cal_r_22.xp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</si>
  <si>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E:\TN_24P_Sims\Steel_Shell_Cal_r_45.xp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</si>
  <si>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</t>
  </si>
  <si>
    <t>Ri</t>
  </si>
  <si>
    <t>L</t>
  </si>
  <si>
    <t>rho</t>
  </si>
  <si>
    <t>z</t>
  </si>
  <si>
    <t>rhoa</t>
  </si>
  <si>
    <t>PL</t>
  </si>
  <si>
    <t>T</t>
  </si>
  <si>
    <t>sum</t>
  </si>
  <si>
    <t>Normalized</t>
  </si>
  <si>
    <t>expmod</t>
  </si>
  <si>
    <t>t0</t>
  </si>
  <si>
    <t>p</t>
  </si>
  <si>
    <t>f</t>
  </si>
  <si>
    <t>Steel_Shell</t>
  </si>
  <si>
    <t>TN_24P_5pct_60GWd_14d_1Bundle_DU</t>
  </si>
  <si>
    <t>TN_24P_5pct_60GWd_14d_1Bundle_Fresh</t>
  </si>
  <si>
    <t>TN_24P_5pct_60GWd_14d_1Bundle_Missing</t>
  </si>
  <si>
    <t>TN_24P_5pct_60GWd_14d_1Bundle_Pb</t>
  </si>
  <si>
    <t>TN_24P_5pct_60GWd_14d_1Bundle_Steel</t>
  </si>
  <si>
    <t>TN_24P_Detector</t>
  </si>
  <si>
    <t>TN_24P_Full_5pct_60GWd_14d</t>
  </si>
  <si>
    <t>TN_24P_Full_5pct_60GWd_20y</t>
  </si>
  <si>
    <t>TN_24P_Full_5pct_60GWd_40y</t>
  </si>
  <si>
    <t>TN_24P_Full_5pct_60GWd_80y</t>
  </si>
  <si>
    <t>TN_24P_Full_5pct_Fresh</t>
  </si>
  <si>
    <t>R</t>
  </si>
  <si>
    <t>h</t>
  </si>
  <si>
    <t>z0</t>
  </si>
  <si>
    <t>muons/cm^2/min</t>
  </si>
  <si>
    <t>z1</t>
  </si>
  <si>
    <t>z2</t>
  </si>
  <si>
    <t>t1</t>
  </si>
  <si>
    <t>mouns(/2 cm/min)</t>
  </si>
  <si>
    <t>minutes</t>
  </si>
  <si>
    <t>muons/360deg/cm</t>
  </si>
  <si>
    <t>days</t>
  </si>
  <si>
    <t>integrated over angle in a 1 cm wide strip</t>
  </si>
  <si>
    <t>TN_24P_Full_5pct_60GWd_40y_Sinogram</t>
  </si>
  <si>
    <t>TN_24P_Full_5pct_60GWd_80y_Sinogram</t>
  </si>
  <si>
    <t>TN_24P_Full_5pct_Fresh_Sinogram</t>
  </si>
  <si>
    <t>file</t>
  </si>
  <si>
    <t>x1</t>
  </si>
  <si>
    <t>x2</t>
  </si>
  <si>
    <t>ave</t>
  </si>
  <si>
    <t>center</t>
  </si>
  <si>
    <t>width</t>
  </si>
  <si>
    <t>TN_24P_Full_5pct_Fresh_4_1</t>
  </si>
  <si>
    <t>TN_24P_Full_5pct_Fresh_4_10</t>
  </si>
  <si>
    <t>TN_24P_Full_5pct_Fresh_4_2</t>
  </si>
  <si>
    <t>TN_24P_Full_5pct_Fresh_4_3</t>
  </si>
  <si>
    <t>TN_24P_Full_5pct_Fresh_4_4</t>
  </si>
  <si>
    <t>TN_24P_Full_5pct_Fresh_4_5</t>
  </si>
  <si>
    <t>TN_24P_Full_5pct_Fresh_4_6</t>
  </si>
  <si>
    <t>TN_24P_Full_5pct_Fresh_4_7</t>
  </si>
  <si>
    <t>TN_24P_Full_5pct_Fresh_4_8</t>
  </si>
  <si>
    <t>TN_24P_Full_5pct_Fresh_4_9</t>
  </si>
  <si>
    <t>stdev</t>
  </si>
  <si>
    <t>stdev/ave</t>
  </si>
  <si>
    <t>TN_24P_Full_5pct_60GWd_14d_Sinogram</t>
  </si>
  <si>
    <t>TN_24P_Full_5pct_60GWd_14d_Areal</t>
  </si>
  <si>
    <t>TN_24P_Full_5pct_60GWd_20y_Areal</t>
  </si>
  <si>
    <t>TN_24P_Full_5pct_60GWd_40y_Areal</t>
  </si>
  <si>
    <t>TN_24P_Full_5pct_60GWd_80y_Areal</t>
  </si>
  <si>
    <t>TN_24P_Full_5pct_Fresh_Areal</t>
  </si>
  <si>
    <t>10_Areal</t>
  </si>
  <si>
    <t>1_Areal</t>
  </si>
  <si>
    <t>2_Areal</t>
  </si>
  <si>
    <t>3_Areal</t>
  </si>
  <si>
    <t>4_Areal</t>
  </si>
  <si>
    <t>5_Areal</t>
  </si>
  <si>
    <t>6_Areal</t>
  </si>
  <si>
    <t>7_Areal</t>
  </si>
  <si>
    <t>8_Areal</t>
  </si>
  <si>
    <t>9_Areal</t>
  </si>
  <si>
    <t>fractional D</t>
  </si>
  <si>
    <t>14d_1Bundle_DU</t>
  </si>
  <si>
    <t>14d_1Bundle_Fresh</t>
  </si>
  <si>
    <t>14d_1Bundle_Missing</t>
  </si>
  <si>
    <t>14d_1Bundle_Pb</t>
  </si>
  <si>
    <t>14d_1Bundle_Steel</t>
  </si>
  <si>
    <t>14d</t>
  </si>
  <si>
    <t>40y</t>
  </si>
  <si>
    <t>80y</t>
  </si>
  <si>
    <t>Fresh</t>
  </si>
  <si>
    <t>scattering</t>
  </si>
  <si>
    <t>14d_1Bundle_DU_Areal</t>
  </si>
  <si>
    <t>14d_1Bundle_Fresh_Areal</t>
  </si>
  <si>
    <t>14d_1Bundle_Missing_Areal</t>
  </si>
  <si>
    <t>14d_1Bundle_Pb_Areal</t>
  </si>
  <si>
    <t>14d_1Bundle_Steel_Areal</t>
  </si>
  <si>
    <t>60GWd_14d_Areal</t>
  </si>
  <si>
    <t>60GWd_40y_Areal</t>
  </si>
  <si>
    <t>60GWd_80y_Areal</t>
  </si>
  <si>
    <t>Fresh_Areal</t>
  </si>
  <si>
    <t xml:space="preserve">  -179.0000       179.0000               1         180</t>
  </si>
  <si>
    <t>linear</t>
  </si>
  <si>
    <t>fit</t>
  </si>
  <si>
    <t>caskrgo,rhocask2:</t>
  </si>
  <si>
    <t>basketrho:</t>
  </si>
  <si>
    <t>umin</t>
  </si>
  <si>
    <t>fitbasketrho:</t>
  </si>
  <si>
    <t>TN_24P_Empty</t>
  </si>
  <si>
    <t>Scatter Delta</t>
  </si>
  <si>
    <t>Transmission Delta</t>
  </si>
  <si>
    <t>Stdev</t>
  </si>
  <si>
    <t>Signal</t>
  </si>
  <si>
    <t>SD</t>
  </si>
  <si>
    <t>Missing</t>
  </si>
  <si>
    <t>Pb</t>
  </si>
  <si>
    <t>Steel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</si>
  <si>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signal</t>
    </r>
  </si>
  <si>
    <t>Scatter</t>
  </si>
  <si>
    <t>Transmission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</si>
  <si>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Signal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</si>
</sst>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E+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11" fontId="0" fillId="0" borderId="0" xfId="0" applyNumberFormat="1"/>
    <xf numFmtId="11" fontId="0" fillId="0" borderId="0" xfId="0" applyNumberFormat="1" applyBorder="1"/>
    <xf numFmtId="0" fontId="0" fillId="0" borderId="0" xfId="0" applyFill="1" applyBorder="1"/>
    <xf numFmtId="164" fontId="0" fillId="0" borderId="0" xfId="0" applyNumberFormat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Cask!$D$36:$D$234</c:f>
              <c:numCache>
                <c:formatCode>General</c:formatCode>
                <c:ptCount val="199"/>
                <c:pt idx="0">
                  <c:v>845910</c:v>
                </c:pt>
                <c:pt idx="1">
                  <c:v>200960</c:v>
                </c:pt>
                <c:pt idx="2">
                  <c:v>89316</c:v>
                </c:pt>
                <c:pt idx="3">
                  <c:v>47510</c:v>
                </c:pt>
                <c:pt idx="4">
                  <c:v>28403</c:v>
                </c:pt>
                <c:pt idx="5">
                  <c:v>18380</c:v>
                </c:pt>
                <c:pt idx="6">
                  <c:v>12225</c:v>
                </c:pt>
                <c:pt idx="7">
                  <c:v>8616</c:v>
                </c:pt>
                <c:pt idx="8">
                  <c:v>6365</c:v>
                </c:pt>
                <c:pt idx="9">
                  <c:v>4734</c:v>
                </c:pt>
                <c:pt idx="10">
                  <c:v>3602</c:v>
                </c:pt>
                <c:pt idx="11">
                  <c:v>2811</c:v>
                </c:pt>
                <c:pt idx="12">
                  <c:v>2189</c:v>
                </c:pt>
                <c:pt idx="13">
                  <c:v>1709</c:v>
                </c:pt>
                <c:pt idx="14">
                  <c:v>1401</c:v>
                </c:pt>
                <c:pt idx="15">
                  <c:v>1164</c:v>
                </c:pt>
                <c:pt idx="16">
                  <c:v>1009</c:v>
                </c:pt>
                <c:pt idx="17">
                  <c:v>844</c:v>
                </c:pt>
                <c:pt idx="18">
                  <c:v>760</c:v>
                </c:pt>
                <c:pt idx="19">
                  <c:v>639</c:v>
                </c:pt>
                <c:pt idx="20">
                  <c:v>528</c:v>
                </c:pt>
                <c:pt idx="21">
                  <c:v>422</c:v>
                </c:pt>
                <c:pt idx="22">
                  <c:v>369</c:v>
                </c:pt>
                <c:pt idx="23">
                  <c:v>366</c:v>
                </c:pt>
                <c:pt idx="24">
                  <c:v>306</c:v>
                </c:pt>
                <c:pt idx="25">
                  <c:v>285</c:v>
                </c:pt>
                <c:pt idx="26">
                  <c:v>217</c:v>
                </c:pt>
                <c:pt idx="27">
                  <c:v>190</c:v>
                </c:pt>
                <c:pt idx="28">
                  <c:v>175</c:v>
                </c:pt>
                <c:pt idx="29">
                  <c:v>154</c:v>
                </c:pt>
                <c:pt idx="30">
                  <c:v>166</c:v>
                </c:pt>
                <c:pt idx="31">
                  <c:v>163</c:v>
                </c:pt>
                <c:pt idx="32">
                  <c:v>123</c:v>
                </c:pt>
                <c:pt idx="33">
                  <c:v>103</c:v>
                </c:pt>
                <c:pt idx="34">
                  <c:v>109</c:v>
                </c:pt>
                <c:pt idx="35">
                  <c:v>80</c:v>
                </c:pt>
                <c:pt idx="36">
                  <c:v>80</c:v>
                </c:pt>
                <c:pt idx="37">
                  <c:v>73</c:v>
                </c:pt>
                <c:pt idx="38">
                  <c:v>66</c:v>
                </c:pt>
                <c:pt idx="39">
                  <c:v>60</c:v>
                </c:pt>
                <c:pt idx="40">
                  <c:v>68</c:v>
                </c:pt>
                <c:pt idx="41">
                  <c:v>58</c:v>
                </c:pt>
                <c:pt idx="42">
                  <c:v>53</c:v>
                </c:pt>
                <c:pt idx="43">
                  <c:v>40</c:v>
                </c:pt>
                <c:pt idx="44">
                  <c:v>49</c:v>
                </c:pt>
                <c:pt idx="45">
                  <c:v>49</c:v>
                </c:pt>
                <c:pt idx="46">
                  <c:v>30</c:v>
                </c:pt>
                <c:pt idx="47">
                  <c:v>36</c:v>
                </c:pt>
                <c:pt idx="48">
                  <c:v>34</c:v>
                </c:pt>
                <c:pt idx="49">
                  <c:v>31</c:v>
                </c:pt>
                <c:pt idx="50">
                  <c:v>16</c:v>
                </c:pt>
                <c:pt idx="51">
                  <c:v>21</c:v>
                </c:pt>
                <c:pt idx="52">
                  <c:v>28</c:v>
                </c:pt>
                <c:pt idx="53">
                  <c:v>32</c:v>
                </c:pt>
                <c:pt idx="54">
                  <c:v>24</c:v>
                </c:pt>
                <c:pt idx="55">
                  <c:v>21</c:v>
                </c:pt>
                <c:pt idx="56">
                  <c:v>22</c:v>
                </c:pt>
                <c:pt idx="57">
                  <c:v>14</c:v>
                </c:pt>
                <c:pt idx="58">
                  <c:v>22</c:v>
                </c:pt>
                <c:pt idx="59">
                  <c:v>20</c:v>
                </c:pt>
                <c:pt idx="60">
                  <c:v>11</c:v>
                </c:pt>
                <c:pt idx="61">
                  <c:v>16</c:v>
                </c:pt>
                <c:pt idx="62">
                  <c:v>24</c:v>
                </c:pt>
                <c:pt idx="63">
                  <c:v>11</c:v>
                </c:pt>
                <c:pt idx="64">
                  <c:v>16</c:v>
                </c:pt>
                <c:pt idx="65">
                  <c:v>11</c:v>
                </c:pt>
                <c:pt idx="66">
                  <c:v>12</c:v>
                </c:pt>
                <c:pt idx="67">
                  <c:v>18</c:v>
                </c:pt>
                <c:pt idx="68">
                  <c:v>13</c:v>
                </c:pt>
                <c:pt idx="69">
                  <c:v>11</c:v>
                </c:pt>
                <c:pt idx="70">
                  <c:v>13</c:v>
                </c:pt>
                <c:pt idx="71">
                  <c:v>7</c:v>
                </c:pt>
                <c:pt idx="72">
                  <c:v>9</c:v>
                </c:pt>
                <c:pt idx="73">
                  <c:v>10</c:v>
                </c:pt>
                <c:pt idx="74">
                  <c:v>2</c:v>
                </c:pt>
                <c:pt idx="75">
                  <c:v>2</c:v>
                </c:pt>
                <c:pt idx="76">
                  <c:v>5</c:v>
                </c:pt>
                <c:pt idx="77">
                  <c:v>8</c:v>
                </c:pt>
                <c:pt idx="78">
                  <c:v>9</c:v>
                </c:pt>
                <c:pt idx="79">
                  <c:v>9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3</c:v>
                </c:pt>
                <c:pt idx="84">
                  <c:v>7</c:v>
                </c:pt>
                <c:pt idx="85">
                  <c:v>1</c:v>
                </c:pt>
                <c:pt idx="86">
                  <c:v>4</c:v>
                </c:pt>
                <c:pt idx="87">
                  <c:v>7</c:v>
                </c:pt>
                <c:pt idx="88">
                  <c:v>8</c:v>
                </c:pt>
                <c:pt idx="89">
                  <c:v>0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6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3</c:v>
                </c:pt>
                <c:pt idx="101">
                  <c:v>1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4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4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3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0</c:v>
                </c:pt>
                <c:pt idx="144">
                  <c:v>1</c:v>
                </c:pt>
                <c:pt idx="145">
                  <c:v>2</c:v>
                </c:pt>
                <c:pt idx="146">
                  <c:v>0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2</c:v>
                </c:pt>
                <c:pt idx="155">
                  <c:v>2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F6-4D04-A21C-F7F4ADB4CAF5}"/>
            </c:ext>
          </c:extLst>
        </c:ser>
        <c:ser>
          <c:idx val="1"/>
          <c:order val="1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Cask!$I$36:$I$234</c:f>
              <c:numCache>
                <c:formatCode>General</c:formatCode>
                <c:ptCount val="199"/>
                <c:pt idx="0">
                  <c:v>472019.20082502952</c:v>
                </c:pt>
                <c:pt idx="1">
                  <c:v>231447.11838391086</c:v>
                </c:pt>
                <c:pt idx="2">
                  <c:v>136039.84053434746</c:v>
                </c:pt>
                <c:pt idx="3">
                  <c:v>90425.155432375541</c:v>
                </c:pt>
                <c:pt idx="4">
                  <c:v>66837.720565417549</c:v>
                </c:pt>
                <c:pt idx="5">
                  <c:v>53321.95459047606</c:v>
                </c:pt>
                <c:pt idx="6">
                  <c:v>45431.667839407921</c:v>
                </c:pt>
                <c:pt idx="7">
                  <c:v>39919.262706414447</c:v>
                </c:pt>
                <c:pt idx="8">
                  <c:v>34937.132620225777</c:v>
                </c:pt>
                <c:pt idx="9">
                  <c:v>29987.432838049943</c:v>
                </c:pt>
                <c:pt idx="10">
                  <c:v>25131.995273988312</c:v>
                </c:pt>
                <c:pt idx="11">
                  <c:v>20537.041107772915</c:v>
                </c:pt>
                <c:pt idx="12">
                  <c:v>16345.772186772863</c:v>
                </c:pt>
                <c:pt idx="13">
                  <c:v>12659.094491688817</c:v>
                </c:pt>
                <c:pt idx="14">
                  <c:v>9532.7575512947951</c:v>
                </c:pt>
                <c:pt idx="15">
                  <c:v>6977.303262976623</c:v>
                </c:pt>
                <c:pt idx="16">
                  <c:v>4963.2690729890192</c:v>
                </c:pt>
                <c:pt idx="17">
                  <c:v>3431.6286435903298</c:v>
                </c:pt>
                <c:pt idx="18">
                  <c:v>2306.5946342599204</c:v>
                </c:pt>
                <c:pt idx="19">
                  <c:v>1507.5966285589345</c:v>
                </c:pt>
                <c:pt idx="20">
                  <c:v>958.40288019264437</c:v>
                </c:pt>
                <c:pt idx="21">
                  <c:v>592.73421598007815</c:v>
                </c:pt>
                <c:pt idx="22">
                  <c:v>356.70664918643774</c:v>
                </c:pt>
                <c:pt idx="23">
                  <c:v>208.9210140669029</c:v>
                </c:pt>
                <c:pt idx="24">
                  <c:v>119.10879523239321</c:v>
                </c:pt>
                <c:pt idx="25">
                  <c:v>66.108780179425651</c:v>
                </c:pt>
                <c:pt idx="26">
                  <c:v>35.725945160881999</c:v>
                </c:pt>
                <c:pt idx="27">
                  <c:v>18.800400192341911</c:v>
                </c:pt>
                <c:pt idx="28">
                  <c:v>9.6350385950947572</c:v>
                </c:pt>
                <c:pt idx="29">
                  <c:v>4.8093065863310729</c:v>
                </c:pt>
                <c:pt idx="30">
                  <c:v>2.3382437707655916</c:v>
                </c:pt>
                <c:pt idx="31">
                  <c:v>1.1074079820599163</c:v>
                </c:pt>
                <c:pt idx="32">
                  <c:v>0.51093453184090931</c:v>
                </c:pt>
                <c:pt idx="33">
                  <c:v>0.22966200437322989</c:v>
                </c:pt>
                <c:pt idx="34">
                  <c:v>0.10057812561817182</c:v>
                </c:pt>
                <c:pt idx="35">
                  <c:v>4.2917117457222029E-2</c:v>
                </c:pt>
                <c:pt idx="36">
                  <c:v>1.7843927706145506E-2</c:v>
                </c:pt>
                <c:pt idx="37">
                  <c:v>7.2293942143683261E-3</c:v>
                </c:pt>
                <c:pt idx="38">
                  <c:v>2.8541846610867015E-3</c:v>
                </c:pt>
                <c:pt idx="39">
                  <c:v>1.0981123673779729E-3</c:v>
                </c:pt>
                <c:pt idx="40">
                  <c:v>4.1172829056217435E-4</c:v>
                </c:pt>
                <c:pt idx="41">
                  <c:v>1.5044835079818463E-4</c:v>
                </c:pt>
                <c:pt idx="42">
                  <c:v>5.357837819404989E-5</c:v>
                </c:pt>
                <c:pt idx="43">
                  <c:v>1.8596398286700369E-5</c:v>
                </c:pt>
                <c:pt idx="44">
                  <c:v>6.2909493961029452E-6</c:v>
                </c:pt>
                <c:pt idx="45">
                  <c:v>2.0742534737820074E-6</c:v>
                </c:pt>
                <c:pt idx="46">
                  <c:v>6.6661530561589241E-7</c:v>
                </c:pt>
                <c:pt idx="47">
                  <c:v>2.0881682407838343E-7</c:v>
                </c:pt>
                <c:pt idx="48">
                  <c:v>6.3758899702188923E-8</c:v>
                </c:pt>
                <c:pt idx="49">
                  <c:v>1.8976194479102018E-8</c:v>
                </c:pt>
                <c:pt idx="50">
                  <c:v>5.5052595667348965E-9</c:v>
                </c:pt>
                <c:pt idx="51">
                  <c:v>1.5568751963796114E-9</c:v>
                </c:pt>
                <c:pt idx="52">
                  <c:v>4.2918414761796245E-10</c:v>
                </c:pt>
                <c:pt idx="53">
                  <c:v>1.1533300280936456E-10</c:v>
                </c:pt>
                <c:pt idx="54">
                  <c:v>3.0212691634285759E-11</c:v>
                </c:pt>
                <c:pt idx="55">
                  <c:v>7.7153680324118995E-12</c:v>
                </c:pt>
                <c:pt idx="56">
                  <c:v>1.9207043071149195E-12</c:v>
                </c:pt>
                <c:pt idx="57">
                  <c:v>4.6612881991167306E-13</c:v>
                </c:pt>
                <c:pt idx="58">
                  <c:v>1.1028023301010089E-13</c:v>
                </c:pt>
                <c:pt idx="59">
                  <c:v>2.543549084528027E-14</c:v>
                </c:pt>
                <c:pt idx="60">
                  <c:v>5.7192295770349319E-15</c:v>
                </c:pt>
                <c:pt idx="61">
                  <c:v>1.2537008470725272E-15</c:v>
                </c:pt>
                <c:pt idx="62">
                  <c:v>2.6792492572632181E-16</c:v>
                </c:pt>
                <c:pt idx="63">
                  <c:v>5.5821149442759161E-17</c:v>
                </c:pt>
                <c:pt idx="64">
                  <c:v>1.1338467575155106E-17</c:v>
                </c:pt>
                <c:pt idx="65">
                  <c:v>2.2453455970639357E-18</c:v>
                </c:pt>
                <c:pt idx="66">
                  <c:v>4.3349933854235233E-19</c:v>
                </c:pt>
                <c:pt idx="67">
                  <c:v>8.1596797628621635E-20</c:v>
                </c:pt>
                <c:pt idx="68">
                  <c:v>1.4974078696725081E-20</c:v>
                </c:pt>
                <c:pt idx="69">
                  <c:v>2.6791201591743398E-21</c:v>
                </c:pt>
                <c:pt idx="70">
                  <c:v>4.673389759026698E-22</c:v>
                </c:pt>
                <c:pt idx="71">
                  <c:v>7.9480771711070106E-23</c:v>
                </c:pt>
                <c:pt idx="72">
                  <c:v>1.3179072217233076E-23</c:v>
                </c:pt>
                <c:pt idx="73">
                  <c:v>2.130603411604172E-24</c:v>
                </c:pt>
                <c:pt idx="74">
                  <c:v>3.3582857722155177E-25</c:v>
                </c:pt>
                <c:pt idx="75">
                  <c:v>5.1609788122347251E-26</c:v>
                </c:pt>
                <c:pt idx="76">
                  <c:v>7.732999059446891E-27</c:v>
                </c:pt>
                <c:pt idx="77">
                  <c:v>1.1297107785682279E-27</c:v>
                </c:pt>
                <c:pt idx="78">
                  <c:v>1.6091329364308621E-28</c:v>
                </c:pt>
                <c:pt idx="79">
                  <c:v>2.2347232313304468E-29</c:v>
                </c:pt>
                <c:pt idx="80">
                  <c:v>3.0259691292732612E-30</c:v>
                </c:pt>
                <c:pt idx="81">
                  <c:v>3.9949915861962548E-31</c:v>
                </c:pt>
                <c:pt idx="82">
                  <c:v>5.142561644255708E-32</c:v>
                </c:pt>
                <c:pt idx="83">
                  <c:v>6.4544164105215783E-33</c:v>
                </c:pt>
                <c:pt idx="84">
                  <c:v>7.898594376014975E-34</c:v>
                </c:pt>
                <c:pt idx="85">
                  <c:v>9.4245248711739856E-35</c:v>
                </c:pt>
                <c:pt idx="86">
                  <c:v>1.0964462713513571E-35</c:v>
                </c:pt>
                <c:pt idx="87">
                  <c:v>1.2437550236860378E-36</c:v>
                </c:pt>
                <c:pt idx="88">
                  <c:v>1.3756351456573206E-37</c:v>
                </c:pt>
                <c:pt idx="89">
                  <c:v>1.4835216029411867E-38</c:v>
                </c:pt>
                <c:pt idx="90">
                  <c:v>1.5599400777006655E-39</c:v>
                </c:pt>
                <c:pt idx="91">
                  <c:v>1.5993612816726042E-40</c:v>
                </c:pt>
                <c:pt idx="92">
                  <c:v>1.5988621223135176E-41</c:v>
                </c:pt>
                <c:pt idx="93">
                  <c:v>1.5584839689455746E-42</c:v>
                </c:pt>
                <c:pt idx="94">
                  <c:v>1.4812270488151769E-43</c:v>
                </c:pt>
                <c:pt idx="95">
                  <c:v>1.3726820174766523E-44</c:v>
                </c:pt>
                <c:pt idx="96">
                  <c:v>1.2403615160859907E-45</c:v>
                </c:pt>
                <c:pt idx="97">
                  <c:v>1.0928426421515255E-46</c:v>
                </c:pt>
                <c:pt idx="98">
                  <c:v>9.3885590997907483E-48</c:v>
                </c:pt>
                <c:pt idx="99">
                  <c:v>7.8645366688812037E-49</c:v>
                </c:pt>
                <c:pt idx="100">
                  <c:v>6.4236389038769952E-50</c:v>
                </c:pt>
                <c:pt idx="101">
                  <c:v>5.1159200297196776E-51</c:v>
                </c:pt>
                <c:pt idx="102">
                  <c:v>3.9728472478829927E-52</c:v>
                </c:pt>
                <c:pt idx="103">
                  <c:v>3.008266437824669E-53</c:v>
                </c:pt>
                <c:pt idx="104">
                  <c:v>2.2210985877044772E-54</c:v>
                </c:pt>
                <c:pt idx="105">
                  <c:v>1.5990323571261701E-55</c:v>
                </c:pt>
                <c:pt idx="106">
                  <c:v>1.1224972789693681E-56</c:v>
                </c:pt>
                <c:pt idx="107">
                  <c:v>7.6833868529084839E-58</c:v>
                </c:pt>
                <c:pt idx="108">
                  <c:v>5.1281435158299475E-59</c:v>
                </c:pt>
                <c:pt idx="109">
                  <c:v>3.3374010520051138E-60</c:v>
                </c:pt>
                <c:pt idx="110">
                  <c:v>2.1178639310209096E-61</c:v>
                </c:pt>
                <c:pt idx="111">
                  <c:v>1.3104781675223359E-62</c:v>
                </c:pt>
                <c:pt idx="112">
                  <c:v>7.9068635049722472E-64</c:v>
                </c:pt>
                <c:pt idx="113">
                  <c:v>4.6518106362977765E-65</c:v>
                </c:pt>
                <c:pt idx="114">
                  <c:v>2.6686016429065186E-66</c:v>
                </c:pt>
                <c:pt idx="115">
                  <c:v>1.4927600135047378E-67</c:v>
                </c:pt>
                <c:pt idx="116">
                  <c:v>8.142191841535061E-69</c:v>
                </c:pt>
                <c:pt idx="117">
                  <c:v>4.3305027473438392E-70</c:v>
                </c:pt>
                <c:pt idx="118">
                  <c:v>2.2458538898254488E-71</c:v>
                </c:pt>
                <c:pt idx="119">
                  <c:v>1.1357203300207086E-72</c:v>
                </c:pt>
                <c:pt idx="120">
                  <c:v>5.6002644842584105E-74</c:v>
                </c:pt>
                <c:pt idx="121">
                  <c:v>2.6927337600079789E-75</c:v>
                </c:pt>
                <c:pt idx="122">
                  <c:v>1.2624858592178439E-76</c:v>
                </c:pt>
                <c:pt idx="123">
                  <c:v>5.7717609768895445E-78</c:v>
                </c:pt>
                <c:pt idx="124">
                  <c:v>2.5729972832539277E-79</c:v>
                </c:pt>
                <c:pt idx="125">
                  <c:v>1.1184586902261163E-80</c:v>
                </c:pt>
                <c:pt idx="126">
                  <c:v>4.7407891930927272E-82</c:v>
                </c:pt>
                <c:pt idx="127">
                  <c:v>1.9594394588718185E-83</c:v>
                </c:pt>
                <c:pt idx="128">
                  <c:v>7.8970336498127539E-85</c:v>
                </c:pt>
                <c:pt idx="129">
                  <c:v>3.1034694556983075E-86</c:v>
                </c:pt>
                <c:pt idx="130">
                  <c:v>1.1892761642667987E-87</c:v>
                </c:pt>
                <c:pt idx="131">
                  <c:v>4.4439595980911867E-89</c:v>
                </c:pt>
                <c:pt idx="132">
                  <c:v>1.6192355249092132E-90</c:v>
                </c:pt>
                <c:pt idx="133">
                  <c:v>5.7531123703219436E-92</c:v>
                </c:pt>
                <c:pt idx="134">
                  <c:v>1.9931912472314323E-93</c:v>
                </c:pt>
                <c:pt idx="135">
                  <c:v>6.7336219235071574E-95</c:v>
                </c:pt>
                <c:pt idx="136">
                  <c:v>2.2182090877150282E-96</c:v>
                </c:pt>
                <c:pt idx="137">
                  <c:v>7.1254217130336807E-98</c:v>
                </c:pt>
                <c:pt idx="138">
                  <c:v>2.2318928654405347E-99</c:v>
                </c:pt>
                <c:pt idx="139">
                  <c:v>6.8169659368590301E-101</c:v>
                </c:pt>
                <c:pt idx="140">
                  <c:v>2.0303188012235572E-102</c:v>
                </c:pt>
                <c:pt idx="141">
                  <c:v>5.8964822788673353E-104</c:v>
                </c:pt>
                <c:pt idx="142">
                  <c:v>1.6698509879212157E-105</c:v>
                </c:pt>
                <c:pt idx="143">
                  <c:v>4.6112503398847879E-107</c:v>
                </c:pt>
                <c:pt idx="144">
                  <c:v>1.2416987442472239E-108</c:v>
                </c:pt>
                <c:pt idx="145">
                  <c:v>3.2603981178076664E-110</c:v>
                </c:pt>
                <c:pt idx="146">
                  <c:v>8.3479946237817536E-112</c:v>
                </c:pt>
                <c:pt idx="147">
                  <c:v>2.0842561991298218E-113</c:v>
                </c:pt>
                <c:pt idx="148">
                  <c:v>5.0743185889589791E-115</c:v>
                </c:pt>
                <c:pt idx="149">
                  <c:v>1.2046539673140629E-116</c:v>
                </c:pt>
                <c:pt idx="150">
                  <c:v>2.7887213268017849E-118</c:v>
                </c:pt>
                <c:pt idx="151">
                  <c:v>6.2951545431646456E-120</c:v>
                </c:pt>
                <c:pt idx="152">
                  <c:v>1.3856910200945771E-121</c:v>
                </c:pt>
                <c:pt idx="153">
                  <c:v>2.9743041978190517E-123</c:v>
                </c:pt>
                <c:pt idx="154">
                  <c:v>6.225347277801233E-125</c:v>
                </c:pt>
                <c:pt idx="155">
                  <c:v>1.2705777278432102E-126</c:v>
                </c:pt>
                <c:pt idx="156">
                  <c:v>2.5287074149785157E-128</c:v>
                </c:pt>
                <c:pt idx="157">
                  <c:v>4.9074495490786563E-130</c:v>
                </c:pt>
                <c:pt idx="158">
                  <c:v>9.2869529901404987E-132</c:v>
                </c:pt>
                <c:pt idx="159">
                  <c:v>1.7137639904714998E-133</c:v>
                </c:pt>
                <c:pt idx="160">
                  <c:v>3.0838223930205747E-135</c:v>
                </c:pt>
                <c:pt idx="161">
                  <c:v>5.4111365411010685E-137</c:v>
                </c:pt>
                <c:pt idx="162">
                  <c:v>9.2586704559704171E-139</c:v>
                </c:pt>
                <c:pt idx="163">
                  <c:v>1.5447918277312609E-140</c:v>
                </c:pt>
                <c:pt idx="164">
                  <c:v>2.5133484520340196E-142</c:v>
                </c:pt>
                <c:pt idx="165">
                  <c:v>3.9874664724316864E-144</c:v>
                </c:pt>
                <c:pt idx="166">
                  <c:v>6.1688353545991397E-146</c:v>
                </c:pt>
                <c:pt idx="167">
                  <c:v>9.3061767689828885E-148</c:v>
                </c:pt>
                <c:pt idx="168">
                  <c:v>1.3689941312679174E-149</c:v>
                </c:pt>
                <c:pt idx="169">
                  <c:v>1.9637863120100889E-151</c:v>
                </c:pt>
                <c:pt idx="170">
                  <c:v>2.7469414596576322E-153</c:v>
                </c:pt>
                <c:pt idx="171">
                  <c:v>3.7468584811632448E-155</c:v>
                </c:pt>
                <c:pt idx="172">
                  <c:v>4.9836560308972507E-157</c:v>
                </c:pt>
                <c:pt idx="173">
                  <c:v>6.4638591497856846E-159</c:v>
                </c:pt>
                <c:pt idx="174">
                  <c:v>8.1752102623174847E-161</c:v>
                </c:pt>
                <c:pt idx="175">
                  <c:v>1.0082526346360956E-162</c:v>
                </c:pt>
                <c:pt idx="176">
                  <c:v>1.2125603113554573E-164</c:v>
                </c:pt>
                <c:pt idx="177">
                  <c:v>1.422004731457427E-166</c:v>
                </c:pt>
                <c:pt idx="178">
                  <c:v>1.6261574723310345E-168</c:v>
                </c:pt>
                <c:pt idx="179">
                  <c:v>1.813377305240967E-170</c:v>
                </c:pt>
                <c:pt idx="180">
                  <c:v>1.9718683851178446E-172</c:v>
                </c:pt>
                <c:pt idx="181">
                  <c:v>2.0908938811269369E-174</c:v>
                </c:pt>
                <c:pt idx="182">
                  <c:v>2.1619742926830044E-176</c:v>
                </c:pt>
                <c:pt idx="183">
                  <c:v>2.1798854361043973E-178</c:v>
                </c:pt>
                <c:pt idx="184">
                  <c:v>2.1432931018455851E-180</c:v>
                </c:pt>
                <c:pt idx="185">
                  <c:v>2.0549173266756684E-182</c:v>
                </c:pt>
                <c:pt idx="186">
                  <c:v>1.9211981979923292E-184</c:v>
                </c:pt>
                <c:pt idx="187">
                  <c:v>1.751520202199898E-186</c:v>
                </c:pt>
                <c:pt idx="188">
                  <c:v>1.5571248214777147E-188</c:v>
                </c:pt>
                <c:pt idx="189">
                  <c:v>1.3498861197223972E-190</c:v>
                </c:pt>
                <c:pt idx="190">
                  <c:v>1.1411333334757711E-192</c:v>
                </c:pt>
                <c:pt idx="191">
                  <c:v>9.4067875170380133E-195</c:v>
                </c:pt>
                <c:pt idx="192">
                  <c:v>7.5615718627516318E-197</c:v>
                </c:pt>
                <c:pt idx="193">
                  <c:v>5.9271888333728535E-199</c:v>
                </c:pt>
                <c:pt idx="194">
                  <c:v>4.5305559075501683E-201</c:v>
                </c:pt>
                <c:pt idx="195">
                  <c:v>3.3769170605072598E-203</c:v>
                </c:pt>
                <c:pt idx="196">
                  <c:v>2.454457865824418E-205</c:v>
                </c:pt>
                <c:pt idx="197">
                  <c:v>1.7396311297349614E-207</c:v>
                </c:pt>
                <c:pt idx="198">
                  <c:v>1.2023344076905699E-209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F6-4D04-A21C-F7F4ADB4C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31624"/>
        <c:axId val="209022216"/>
      </c:scatterChart>
      <c:valAx>
        <c:axId val="20903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22216"/>
        <c:crosses val="autoZero"/>
        <c:crossBetween val="midCat"/>
      </c:valAx>
      <c:valAx>
        <c:axId val="209022216"/>
        <c:scaling>
          <c:logBase val="10"/>
          <c:orientation val="minMax"/>
          <c:min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31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2825896762905"/>
          <c:y val="0.19721055701370663"/>
          <c:w val="0.85090507436570428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Sheet3!$F$18:$AC$18</c:f>
              <c:numCache>
                <c:formatCode>General</c:formatCode>
                <c:ptCount val="24"/>
                <c:pt idx="0">
                  <c:v>-3.8829363849054756E-3</c:v>
                </c:pt>
                <c:pt idx="1">
                  <c:v>6.9350751999999738E-5</c:v>
                </c:pt>
                <c:pt idx="2">
                  <c:v>-2.5456927000000072E-5</c:v>
                </c:pt>
                <c:pt idx="3">
                  <c:v>7.9452078999999723E-5</c:v>
                </c:pt>
                <c:pt idx="4">
                  <c:v>8.8759641999999923E-5</c:v>
                </c:pt>
                <c:pt idx="5">
                  <c:v>-3.9647063000000258E-5</c:v>
                </c:pt>
                <c:pt idx="6">
                  <c:v>3.8150276999999793E-5</c:v>
                </c:pt>
                <c:pt idx="7">
                  <c:v>8.4740462999999917E-5</c:v>
                </c:pt>
                <c:pt idx="8">
                  <c:v>9.2124897999999733E-5</c:v>
                </c:pt>
                <c:pt idx="9">
                  <c:v>2.0807093999999915E-5</c:v>
                </c:pt>
                <c:pt idx="10">
                  <c:v>6.763231099999982E-5</c:v>
                </c:pt>
                <c:pt idx="11">
                  <c:v>7.987447999999826E-6</c:v>
                </c:pt>
                <c:pt idx="12">
                  <c:v>1.0485689999999159E-6</c:v>
                </c:pt>
                <c:pt idx="13">
                  <c:v>1.0244342999999982E-4</c:v>
                </c:pt>
                <c:pt idx="14">
                  <c:v>4.2220219999999919E-5</c:v>
                </c:pt>
                <c:pt idx="15">
                  <c:v>-1.1177832000000163E-5</c:v>
                </c:pt>
                <c:pt idx="16">
                  <c:v>1.0549353599999993E-4</c:v>
                </c:pt>
                <c:pt idx="17">
                  <c:v>2.1743684999999931E-5</c:v>
                </c:pt>
                <c:pt idx="18">
                  <c:v>-7.2609936000000118E-5</c:v>
                </c:pt>
                <c:pt idx="19">
                  <c:v>9.9480450999999814E-5</c:v>
                </c:pt>
                <c:pt idx="20">
                  <c:v>1.1712889199999989E-4</c:v>
                </c:pt>
                <c:pt idx="21">
                  <c:v>-3.1142771000000234E-5</c:v>
                </c:pt>
                <c:pt idx="22">
                  <c:v>6.8928246999999882E-5</c:v>
                </c:pt>
                <c:pt idx="23">
                  <c:v>-1.143257500000011E-5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8-4ED0-BD1B-E4E1F3BDF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009672"/>
        <c:axId val="209019472"/>
      </c:barChart>
      <c:catAx>
        <c:axId val="209009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9472"/>
        <c:crosses val="autoZero"/>
        <c:auto val="1"/>
        <c:lblAlgn val="ctr"/>
        <c:lblOffset val="100"/>
        <c:noMultiLvlLbl val="0"/>
      </c:catAx>
      <c:valAx>
        <c:axId val="20901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0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2.5000000000000005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Transmission!$A$17:$A$20</c:f>
              <c:strCache>
                <c:ptCount val="4"/>
                <c:pt idx="0">
                  <c:v>TN_24P_5pct_60GWd_14d_1Bundle_Fresh</c:v>
                </c:pt>
                <c:pt idx="1">
                  <c:v>TN_24P_5pct_60GWd_14d_1Bundle_Missing</c:v>
                </c:pt>
                <c:pt idx="2">
                  <c:v>TN_24P_5pct_60GWd_14d_1Bundle_Pb</c:v>
                </c:pt>
                <c:pt idx="3">
                  <c:v>TN_24P_5pct_60GWd_14d_1Bundle_Steel</c:v>
                </c:pt>
              </c:strCache>
            </c:strRef>
          </c:cat>
          <c:val>
            <c:numRef>
              <c:f>Transmission!$M$24:$M$27</c:f>
              <c:numCache>
                <c:formatCode>0.00</c:formatCode>
                <c:ptCount val="4"/>
                <c:pt idx="0">
                  <c:v>2.7445363420399535E-2</c:v>
                </c:pt>
                <c:pt idx="1">
                  <c:v>1.0126031961759667</c:v>
                </c:pt>
                <c:pt idx="2">
                  <c:v>6.411051398350627E-2</c:v>
                </c:pt>
                <c:pt idx="3">
                  <c:v>0.13966153016663749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7-4997-9782-27AE04B81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012416"/>
        <c:axId val="209015160"/>
      </c:barChart>
      <c:catAx>
        <c:axId val="2090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5160"/>
        <c:crossesAt val="1.0000000000000002E-3"/>
        <c:auto val="1"/>
        <c:lblAlgn val="ctr"/>
        <c:lblOffset val="100"/>
        <c:noMultiLvlLbl val="0"/>
      </c:catAx>
      <c:valAx>
        <c:axId val="209015160"/>
        <c:scaling>
          <c:logBase val="10"/>
          <c:orientation val="minMax"/>
          <c:max val="1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Fractioal chan</a:t>
                </a:r>
              </a:p>
              <a:p>
                <a:pPr>
                  <a:defRPr/>
                </a:pPr>
                <a:r>
                  <a:rPr lang="en-US"/>
                  <a:t>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2416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1.8000000000000002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Scatter!$A$17:$A$20</c:f>
              <c:strCache>
                <c:ptCount val="4"/>
                <c:pt idx="0">
                  <c:v>TN_24P_5pct_60GWd_14d_1Bundle_Fresh</c:v>
                </c:pt>
                <c:pt idx="1">
                  <c:v>TN_24P_5pct_60GWd_14d_1Bundle_Missing</c:v>
                </c:pt>
                <c:pt idx="2">
                  <c:v>TN_24P_5pct_60GWd_14d_1Bundle_Pb</c:v>
                </c:pt>
                <c:pt idx="3">
                  <c:v>TN_24P_5pct_60GWd_14d_1Bundle_Steel</c:v>
                </c:pt>
              </c:strCache>
            </c:strRef>
          </c:cat>
          <c:val>
            <c:numRef>
              <c:f>Scatter!$T$26:$T$29</c:f>
              <c:numCache>
                <c:formatCode>0.00</c:formatCode>
                <c:ptCount val="4"/>
                <c:pt idx="0">
                  <c:v>2.5000000000000001E-2</c:v>
                </c:pt>
                <c:pt idx="1">
                  <c:v>0.90355374764756324</c:v>
                </c:pt>
                <c:pt idx="2">
                  <c:v>0.16420629007906509</c:v>
                </c:pt>
                <c:pt idx="3">
                  <c:v>0.727323643946305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F-4C52-8DA5-05EC4FC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017120"/>
        <c:axId val="627941008"/>
      </c:barChart>
      <c:catAx>
        <c:axId val="2090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941008"/>
        <c:crossesAt val="1.0000000000000002E-3"/>
        <c:auto val="1"/>
        <c:lblAlgn val="ctr"/>
        <c:lblOffset val="100"/>
        <c:noMultiLvlLbl val="0"/>
      </c:catAx>
      <c:valAx>
        <c:axId val="627941008"/>
        <c:scaling>
          <c:logBase val="10"/>
          <c:orientation val="minMax"/>
          <c:max val="1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Fractioal chan</a:t>
                </a:r>
              </a:p>
              <a:p>
                <a:pPr>
                  <a:defRPr/>
                </a:pPr>
                <a:r>
                  <a:rPr lang="en-US"/>
                  <a:t>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7120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537903198803"/>
          <c:y val="2.7205531711969481E-2"/>
          <c:w val="0.65713516674007511"/>
          <c:h val="0.59257544523672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1.8000000000000002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Scatter!$S$26:$S$29</c:f>
              <c:strCache>
                <c:ptCount val="4"/>
                <c:pt idx="0">
                  <c:v>Fresh</c:v>
                </c:pt>
                <c:pt idx="1">
                  <c:v>Missing</c:v>
                </c:pt>
                <c:pt idx="2">
                  <c:v>Pb</c:v>
                </c:pt>
                <c:pt idx="3">
                  <c:v>Steel</c:v>
                </c:pt>
              </c:strCache>
            </c:strRef>
          </c:cat>
          <c:val>
            <c:numRef>
              <c:f>Scatter!$T$26:$T$29</c:f>
              <c:numCache>
                <c:formatCode>0.00</c:formatCode>
                <c:ptCount val="4"/>
                <c:pt idx="0">
                  <c:v>2.5000000000000001E-2</c:v>
                </c:pt>
                <c:pt idx="1">
                  <c:v>0.90355374764756324</c:v>
                </c:pt>
                <c:pt idx="2">
                  <c:v>0.16420629007906509</c:v>
                </c:pt>
                <c:pt idx="3">
                  <c:v>0.727323643946305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6-4111-A857-30A4A4628D1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Transmission!$N$24:$N$27</c:f>
                <c:numCache>
                  <c:formatCode>General</c:formatCode>
                  <c:ptCount val="4"/>
                  <c:pt idx="0">
                    <c:v>2.5810103988904261E-2</c:v>
                  </c:pt>
                  <c:pt idx="1">
                    <c:v>2.5810103988904261E-2</c:v>
                  </c:pt>
                  <c:pt idx="2">
                    <c:v>2.5810103988904261E-2</c:v>
                  </c:pt>
                  <c:pt idx="3">
                    <c:v>2.5810103988904261E-2</c:v>
                  </c:pt>
                </c:numCache>
              </c:numRef>
            </c:plus>
            <c:minus>
              <c:numRef>
                <c:f>Transmission!$N$24:$N$27</c:f>
                <c:numCache>
                  <c:formatCode>General</c:formatCode>
                  <c:ptCount val="4"/>
                  <c:pt idx="0">
                    <c:v>2.5810103988904261E-2</c:v>
                  </c:pt>
                  <c:pt idx="1">
                    <c:v>2.5810103988904261E-2</c:v>
                  </c:pt>
                  <c:pt idx="2">
                    <c:v>2.5810103988904261E-2</c:v>
                  </c:pt>
                  <c:pt idx="3">
                    <c:v>2.5810103988904261E-2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Scatter!$S$26:$S$29</c:f>
              <c:strCache>
                <c:ptCount val="4"/>
                <c:pt idx="0">
                  <c:v>Fresh</c:v>
                </c:pt>
                <c:pt idx="1">
                  <c:v>Missing</c:v>
                </c:pt>
                <c:pt idx="2">
                  <c:v>Pb</c:v>
                </c:pt>
                <c:pt idx="3">
                  <c:v>Steel</c:v>
                </c:pt>
              </c:strCache>
            </c:strRef>
          </c:cat>
          <c:val>
            <c:numRef>
              <c:f>Transmission!$M$24:$M$27</c:f>
              <c:numCache>
                <c:formatCode>0.00</c:formatCode>
                <c:ptCount val="4"/>
                <c:pt idx="0">
                  <c:v>2.7445363420399535E-2</c:v>
                </c:pt>
                <c:pt idx="1">
                  <c:v>1.0126031961759667</c:v>
                </c:pt>
                <c:pt idx="2">
                  <c:v>6.411051398350627E-2</c:v>
                </c:pt>
                <c:pt idx="3">
                  <c:v>0.13966153016663749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6-4111-A857-30A4A4628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5394248"/>
        <c:axId val="635397384"/>
      </c:barChart>
      <c:catAx>
        <c:axId val="63539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397384"/>
        <c:crossesAt val="1.0000000000000002E-3"/>
        <c:auto val="1"/>
        <c:lblAlgn val="ctr"/>
        <c:lblOffset val="100"/>
        <c:noMultiLvlLbl val="0"/>
      </c:catAx>
      <c:valAx>
        <c:axId val="635397384"/>
        <c:scaling>
          <c:logBase val="10"/>
          <c:orientation val="minMax"/>
          <c:max val="1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Fractioal change</a:t>
                </a:r>
              </a:p>
            </c:rich>
          </c:tx>
          <c:layout>
            <c:manualLayout>
              <c:xMode val="edge"/>
              <c:yMode val="edge"/>
              <c:x val="8.8321884200196266E-2"/>
              <c:y val="0.17869528647974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394248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Cask!$E$36:$E$234</c:f>
              <c:numCache>
                <c:formatCode>General</c:formatCode>
                <c:ptCount val="199"/>
                <c:pt idx="0">
                  <c:v>5542</c:v>
                </c:pt>
                <c:pt idx="1">
                  <c:v>10673</c:v>
                </c:pt>
                <c:pt idx="2">
                  <c:v>12961</c:v>
                </c:pt>
                <c:pt idx="3">
                  <c:v>13655</c:v>
                </c:pt>
                <c:pt idx="4">
                  <c:v>14047</c:v>
                </c:pt>
                <c:pt idx="5">
                  <c:v>14029</c:v>
                </c:pt>
                <c:pt idx="6">
                  <c:v>13650</c:v>
                </c:pt>
                <c:pt idx="7">
                  <c:v>13703</c:v>
                </c:pt>
                <c:pt idx="8">
                  <c:v>13186</c:v>
                </c:pt>
                <c:pt idx="9">
                  <c:v>12755</c:v>
                </c:pt>
                <c:pt idx="10">
                  <c:v>12113</c:v>
                </c:pt>
                <c:pt idx="11">
                  <c:v>11985</c:v>
                </c:pt>
                <c:pt idx="12">
                  <c:v>11592</c:v>
                </c:pt>
                <c:pt idx="13">
                  <c:v>11008</c:v>
                </c:pt>
                <c:pt idx="14">
                  <c:v>10648</c:v>
                </c:pt>
                <c:pt idx="15">
                  <c:v>10255</c:v>
                </c:pt>
                <c:pt idx="16">
                  <c:v>10026</c:v>
                </c:pt>
                <c:pt idx="17">
                  <c:v>9622</c:v>
                </c:pt>
                <c:pt idx="18">
                  <c:v>9234</c:v>
                </c:pt>
                <c:pt idx="19">
                  <c:v>9080</c:v>
                </c:pt>
                <c:pt idx="20">
                  <c:v>8803</c:v>
                </c:pt>
                <c:pt idx="21">
                  <c:v>8641</c:v>
                </c:pt>
                <c:pt idx="22">
                  <c:v>8208</c:v>
                </c:pt>
                <c:pt idx="23">
                  <c:v>8117</c:v>
                </c:pt>
                <c:pt idx="24">
                  <c:v>7780</c:v>
                </c:pt>
                <c:pt idx="25">
                  <c:v>7551</c:v>
                </c:pt>
                <c:pt idx="26">
                  <c:v>7230</c:v>
                </c:pt>
                <c:pt idx="27">
                  <c:v>7071</c:v>
                </c:pt>
                <c:pt idx="28">
                  <c:v>6884</c:v>
                </c:pt>
                <c:pt idx="29">
                  <c:v>6738</c:v>
                </c:pt>
                <c:pt idx="30">
                  <c:v>6490</c:v>
                </c:pt>
                <c:pt idx="31">
                  <c:v>6257</c:v>
                </c:pt>
                <c:pt idx="32">
                  <c:v>6081</c:v>
                </c:pt>
                <c:pt idx="33">
                  <c:v>6059</c:v>
                </c:pt>
                <c:pt idx="34">
                  <c:v>5823</c:v>
                </c:pt>
                <c:pt idx="35">
                  <c:v>5746</c:v>
                </c:pt>
                <c:pt idx="36">
                  <c:v>5616</c:v>
                </c:pt>
                <c:pt idx="37">
                  <c:v>5386</c:v>
                </c:pt>
                <c:pt idx="38">
                  <c:v>5369</c:v>
                </c:pt>
                <c:pt idx="39">
                  <c:v>5095</c:v>
                </c:pt>
                <c:pt idx="40">
                  <c:v>5049</c:v>
                </c:pt>
                <c:pt idx="41">
                  <c:v>4841</c:v>
                </c:pt>
                <c:pt idx="42">
                  <c:v>4735</c:v>
                </c:pt>
                <c:pt idx="43">
                  <c:v>4655</c:v>
                </c:pt>
                <c:pt idx="44">
                  <c:v>4477</c:v>
                </c:pt>
                <c:pt idx="45">
                  <c:v>4285</c:v>
                </c:pt>
                <c:pt idx="46">
                  <c:v>4295</c:v>
                </c:pt>
                <c:pt idx="47">
                  <c:v>4211</c:v>
                </c:pt>
                <c:pt idx="48">
                  <c:v>4107</c:v>
                </c:pt>
                <c:pt idx="49">
                  <c:v>4031</c:v>
                </c:pt>
                <c:pt idx="50">
                  <c:v>3981</c:v>
                </c:pt>
                <c:pt idx="51">
                  <c:v>3796</c:v>
                </c:pt>
                <c:pt idx="52">
                  <c:v>3754</c:v>
                </c:pt>
                <c:pt idx="53">
                  <c:v>3665</c:v>
                </c:pt>
                <c:pt idx="54">
                  <c:v>3555</c:v>
                </c:pt>
                <c:pt idx="55">
                  <c:v>3641</c:v>
                </c:pt>
                <c:pt idx="56">
                  <c:v>3480</c:v>
                </c:pt>
                <c:pt idx="57">
                  <c:v>3336</c:v>
                </c:pt>
                <c:pt idx="58">
                  <c:v>3201</c:v>
                </c:pt>
                <c:pt idx="59">
                  <c:v>3121</c:v>
                </c:pt>
                <c:pt idx="60">
                  <c:v>3075</c:v>
                </c:pt>
                <c:pt idx="61">
                  <c:v>3027</c:v>
                </c:pt>
                <c:pt idx="62">
                  <c:v>3105</c:v>
                </c:pt>
                <c:pt idx="63">
                  <c:v>2930</c:v>
                </c:pt>
                <c:pt idx="64">
                  <c:v>2872</c:v>
                </c:pt>
                <c:pt idx="65">
                  <c:v>2808</c:v>
                </c:pt>
                <c:pt idx="66">
                  <c:v>2814</c:v>
                </c:pt>
                <c:pt idx="67">
                  <c:v>2695</c:v>
                </c:pt>
                <c:pt idx="68">
                  <c:v>2688</c:v>
                </c:pt>
                <c:pt idx="69">
                  <c:v>2731</c:v>
                </c:pt>
                <c:pt idx="70">
                  <c:v>2619</c:v>
                </c:pt>
                <c:pt idx="71">
                  <c:v>2582</c:v>
                </c:pt>
                <c:pt idx="72">
                  <c:v>2502</c:v>
                </c:pt>
                <c:pt idx="73">
                  <c:v>2408</c:v>
                </c:pt>
                <c:pt idx="74">
                  <c:v>2343</c:v>
                </c:pt>
                <c:pt idx="75">
                  <c:v>2308</c:v>
                </c:pt>
                <c:pt idx="76">
                  <c:v>2208</c:v>
                </c:pt>
                <c:pt idx="77">
                  <c:v>2248</c:v>
                </c:pt>
                <c:pt idx="78">
                  <c:v>2230</c:v>
                </c:pt>
                <c:pt idx="79">
                  <c:v>2163</c:v>
                </c:pt>
                <c:pt idx="80">
                  <c:v>2141</c:v>
                </c:pt>
                <c:pt idx="81">
                  <c:v>2049</c:v>
                </c:pt>
                <c:pt idx="82">
                  <c:v>2129</c:v>
                </c:pt>
                <c:pt idx="83">
                  <c:v>2061</c:v>
                </c:pt>
                <c:pt idx="84">
                  <c:v>1963</c:v>
                </c:pt>
                <c:pt idx="85">
                  <c:v>2019</c:v>
                </c:pt>
                <c:pt idx="86">
                  <c:v>1945</c:v>
                </c:pt>
                <c:pt idx="87">
                  <c:v>1831</c:v>
                </c:pt>
                <c:pt idx="88">
                  <c:v>1959</c:v>
                </c:pt>
                <c:pt idx="89">
                  <c:v>1804</c:v>
                </c:pt>
                <c:pt idx="90">
                  <c:v>1820</c:v>
                </c:pt>
                <c:pt idx="91">
                  <c:v>1745</c:v>
                </c:pt>
                <c:pt idx="92">
                  <c:v>1746</c:v>
                </c:pt>
                <c:pt idx="93">
                  <c:v>1714</c:v>
                </c:pt>
                <c:pt idx="94">
                  <c:v>1637</c:v>
                </c:pt>
                <c:pt idx="95">
                  <c:v>1689</c:v>
                </c:pt>
                <c:pt idx="96">
                  <c:v>1629</c:v>
                </c:pt>
                <c:pt idx="97">
                  <c:v>1589</c:v>
                </c:pt>
                <c:pt idx="98">
                  <c:v>1630</c:v>
                </c:pt>
                <c:pt idx="99">
                  <c:v>1580</c:v>
                </c:pt>
                <c:pt idx="100">
                  <c:v>1502</c:v>
                </c:pt>
                <c:pt idx="101">
                  <c:v>1478</c:v>
                </c:pt>
                <c:pt idx="102">
                  <c:v>1436</c:v>
                </c:pt>
                <c:pt idx="103">
                  <c:v>1380</c:v>
                </c:pt>
                <c:pt idx="104">
                  <c:v>1390</c:v>
                </c:pt>
                <c:pt idx="105">
                  <c:v>1369</c:v>
                </c:pt>
                <c:pt idx="106">
                  <c:v>1440</c:v>
                </c:pt>
                <c:pt idx="107">
                  <c:v>1430</c:v>
                </c:pt>
                <c:pt idx="108">
                  <c:v>1391</c:v>
                </c:pt>
                <c:pt idx="109">
                  <c:v>1313</c:v>
                </c:pt>
                <c:pt idx="110">
                  <c:v>1291</c:v>
                </c:pt>
                <c:pt idx="111">
                  <c:v>1295</c:v>
                </c:pt>
                <c:pt idx="112">
                  <c:v>1226</c:v>
                </c:pt>
                <c:pt idx="113">
                  <c:v>1280</c:v>
                </c:pt>
                <c:pt idx="114">
                  <c:v>1286</c:v>
                </c:pt>
                <c:pt idx="115">
                  <c:v>1169</c:v>
                </c:pt>
                <c:pt idx="116">
                  <c:v>1159</c:v>
                </c:pt>
                <c:pt idx="117">
                  <c:v>1078</c:v>
                </c:pt>
                <c:pt idx="118">
                  <c:v>1149</c:v>
                </c:pt>
                <c:pt idx="119">
                  <c:v>1126</c:v>
                </c:pt>
                <c:pt idx="120">
                  <c:v>1187</c:v>
                </c:pt>
                <c:pt idx="121">
                  <c:v>1098</c:v>
                </c:pt>
                <c:pt idx="122">
                  <c:v>1080</c:v>
                </c:pt>
                <c:pt idx="123">
                  <c:v>1042</c:v>
                </c:pt>
                <c:pt idx="124">
                  <c:v>1055</c:v>
                </c:pt>
                <c:pt idx="125">
                  <c:v>1045</c:v>
                </c:pt>
                <c:pt idx="126">
                  <c:v>1058</c:v>
                </c:pt>
                <c:pt idx="127">
                  <c:v>1038</c:v>
                </c:pt>
                <c:pt idx="128">
                  <c:v>999</c:v>
                </c:pt>
                <c:pt idx="129">
                  <c:v>989</c:v>
                </c:pt>
                <c:pt idx="130">
                  <c:v>973</c:v>
                </c:pt>
                <c:pt idx="131">
                  <c:v>979</c:v>
                </c:pt>
                <c:pt idx="132">
                  <c:v>891</c:v>
                </c:pt>
                <c:pt idx="133">
                  <c:v>943</c:v>
                </c:pt>
                <c:pt idx="134">
                  <c:v>853</c:v>
                </c:pt>
                <c:pt idx="135">
                  <c:v>938</c:v>
                </c:pt>
                <c:pt idx="136">
                  <c:v>913</c:v>
                </c:pt>
                <c:pt idx="137">
                  <c:v>877</c:v>
                </c:pt>
                <c:pt idx="138">
                  <c:v>844</c:v>
                </c:pt>
                <c:pt idx="139">
                  <c:v>870</c:v>
                </c:pt>
                <c:pt idx="140">
                  <c:v>860</c:v>
                </c:pt>
                <c:pt idx="141">
                  <c:v>866</c:v>
                </c:pt>
                <c:pt idx="142">
                  <c:v>854</c:v>
                </c:pt>
                <c:pt idx="143">
                  <c:v>765</c:v>
                </c:pt>
                <c:pt idx="144">
                  <c:v>804</c:v>
                </c:pt>
                <c:pt idx="145">
                  <c:v>763</c:v>
                </c:pt>
                <c:pt idx="146">
                  <c:v>806</c:v>
                </c:pt>
                <c:pt idx="147">
                  <c:v>767</c:v>
                </c:pt>
                <c:pt idx="148">
                  <c:v>777</c:v>
                </c:pt>
                <c:pt idx="149">
                  <c:v>715</c:v>
                </c:pt>
                <c:pt idx="150">
                  <c:v>737</c:v>
                </c:pt>
                <c:pt idx="151">
                  <c:v>757</c:v>
                </c:pt>
                <c:pt idx="152">
                  <c:v>744</c:v>
                </c:pt>
                <c:pt idx="153">
                  <c:v>706</c:v>
                </c:pt>
                <c:pt idx="154">
                  <c:v>695</c:v>
                </c:pt>
                <c:pt idx="155">
                  <c:v>698</c:v>
                </c:pt>
                <c:pt idx="156">
                  <c:v>678</c:v>
                </c:pt>
                <c:pt idx="157">
                  <c:v>691</c:v>
                </c:pt>
                <c:pt idx="158">
                  <c:v>643</c:v>
                </c:pt>
                <c:pt idx="159">
                  <c:v>635</c:v>
                </c:pt>
                <c:pt idx="160">
                  <c:v>655</c:v>
                </c:pt>
                <c:pt idx="161">
                  <c:v>596</c:v>
                </c:pt>
                <c:pt idx="162">
                  <c:v>595</c:v>
                </c:pt>
                <c:pt idx="163">
                  <c:v>633</c:v>
                </c:pt>
                <c:pt idx="164">
                  <c:v>627</c:v>
                </c:pt>
                <c:pt idx="165">
                  <c:v>580</c:v>
                </c:pt>
                <c:pt idx="166">
                  <c:v>608</c:v>
                </c:pt>
                <c:pt idx="167">
                  <c:v>587</c:v>
                </c:pt>
                <c:pt idx="168">
                  <c:v>590</c:v>
                </c:pt>
                <c:pt idx="169">
                  <c:v>592</c:v>
                </c:pt>
                <c:pt idx="170">
                  <c:v>533</c:v>
                </c:pt>
                <c:pt idx="171">
                  <c:v>570</c:v>
                </c:pt>
                <c:pt idx="172">
                  <c:v>566</c:v>
                </c:pt>
                <c:pt idx="173">
                  <c:v>550</c:v>
                </c:pt>
                <c:pt idx="174">
                  <c:v>533</c:v>
                </c:pt>
                <c:pt idx="175">
                  <c:v>554</c:v>
                </c:pt>
                <c:pt idx="176">
                  <c:v>532</c:v>
                </c:pt>
                <c:pt idx="177">
                  <c:v>502</c:v>
                </c:pt>
                <c:pt idx="178">
                  <c:v>487</c:v>
                </c:pt>
                <c:pt idx="179">
                  <c:v>496</c:v>
                </c:pt>
                <c:pt idx="180">
                  <c:v>515</c:v>
                </c:pt>
                <c:pt idx="181">
                  <c:v>467</c:v>
                </c:pt>
                <c:pt idx="182">
                  <c:v>511</c:v>
                </c:pt>
                <c:pt idx="183">
                  <c:v>482</c:v>
                </c:pt>
                <c:pt idx="184">
                  <c:v>508</c:v>
                </c:pt>
                <c:pt idx="185">
                  <c:v>502</c:v>
                </c:pt>
                <c:pt idx="186">
                  <c:v>461</c:v>
                </c:pt>
                <c:pt idx="187">
                  <c:v>450</c:v>
                </c:pt>
                <c:pt idx="188">
                  <c:v>473</c:v>
                </c:pt>
                <c:pt idx="189">
                  <c:v>471</c:v>
                </c:pt>
                <c:pt idx="190">
                  <c:v>445</c:v>
                </c:pt>
                <c:pt idx="191">
                  <c:v>466</c:v>
                </c:pt>
                <c:pt idx="192">
                  <c:v>415</c:v>
                </c:pt>
                <c:pt idx="193">
                  <c:v>426</c:v>
                </c:pt>
                <c:pt idx="194">
                  <c:v>459</c:v>
                </c:pt>
                <c:pt idx="195">
                  <c:v>370</c:v>
                </c:pt>
                <c:pt idx="196">
                  <c:v>403</c:v>
                </c:pt>
                <c:pt idx="197">
                  <c:v>384</c:v>
                </c:pt>
                <c:pt idx="198">
                  <c:v>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04-40E5-85A9-E31F01A8305A}"/>
            </c:ext>
          </c:extLst>
        </c:ser>
        <c:ser>
          <c:idx val="1"/>
          <c:order val="1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Cask!$N$36:$N$234</c:f>
              <c:numCache>
                <c:formatCode>General</c:formatCode>
                <c:ptCount val="199"/>
                <c:pt idx="0">
                  <c:v>5584.0465446892067</c:v>
                </c:pt>
                <c:pt idx="1">
                  <c:v>11328.478184788461</c:v>
                </c:pt>
                <c:pt idx="2">
                  <c:v>12983.753105306178</c:v>
                </c:pt>
                <c:pt idx="3">
                  <c:v>14098.595837217803</c:v>
                </c:pt>
                <c:pt idx="4">
                  <c:v>14540.414250772708</c:v>
                </c:pt>
                <c:pt idx="5">
                  <c:v>14487.093367393523</c:v>
                </c:pt>
                <c:pt idx="6">
                  <c:v>14184.943194262536</c:v>
                </c:pt>
                <c:pt idx="7">
                  <c:v>13795.788360227185</c:v>
                </c:pt>
                <c:pt idx="8">
                  <c:v>13390.69005639533</c:v>
                </c:pt>
                <c:pt idx="9">
                  <c:v>12981.497636909187</c:v>
                </c:pt>
                <c:pt idx="10">
                  <c:v>12565.509439791205</c:v>
                </c:pt>
                <c:pt idx="11">
                  <c:v>12146.250196855215</c:v>
                </c:pt>
                <c:pt idx="12">
                  <c:v>11732.699021408938</c:v>
                </c:pt>
                <c:pt idx="13">
                  <c:v>11332.791412622562</c:v>
                </c:pt>
                <c:pt idx="14">
                  <c:v>10949.994065628873</c:v>
                </c:pt>
                <c:pt idx="15">
                  <c:v>10583.754758000718</c:v>
                </c:pt>
                <c:pt idx="16">
                  <c:v>10231.633816241483</c:v>
                </c:pt>
                <c:pt idx="17">
                  <c:v>9891.2437210279368</c:v>
                </c:pt>
                <c:pt idx="18">
                  <c:v>9561.2605814634553</c:v>
                </c:pt>
                <c:pt idx="19">
                  <c:v>9241.5656873543703</c:v>
                </c:pt>
                <c:pt idx="20">
                  <c:v>8932.8765863209246</c:v>
                </c:pt>
                <c:pt idx="21">
                  <c:v>8636.2221064223049</c:v>
                </c:pt>
                <c:pt idx="22">
                  <c:v>8352.4923613460178</c:v>
                </c:pt>
                <c:pt idx="23">
                  <c:v>8082.1633363300425</c:v>
                </c:pt>
                <c:pt idx="24">
                  <c:v>7825.2017049576507</c:v>
                </c:pt>
                <c:pt idx="25">
                  <c:v>7581.1064609259156</c:v>
                </c:pt>
                <c:pt idx="26">
                  <c:v>7349.0297846639733</c:v>
                </c:pt>
                <c:pt idx="27">
                  <c:v>7127.925979911658</c:v>
                </c:pt>
                <c:pt idx="28">
                  <c:v>6916.6922355921615</c:v>
                </c:pt>
                <c:pt idx="29">
                  <c:v>6714.2806664922045</c:v>
                </c:pt>
                <c:pt idx="30">
                  <c:v>6519.7738004728917</c:v>
                </c:pt>
                <c:pt idx="31">
                  <c:v>6332.4243297337744</c:v>
                </c:pt>
                <c:pt idx="32">
                  <c:v>6151.6648700189571</c:v>
                </c:pt>
                <c:pt idx="33">
                  <c:v>5977.0955563928237</c:v>
                </c:pt>
                <c:pt idx="34">
                  <c:v>5808.457484561296</c:v>
                </c:pt>
                <c:pt idx="35">
                  <c:v>5645.5990690041799</c:v>
                </c:pt>
                <c:pt idx="36">
                  <c:v>5488.4409169128548</c:v>
                </c:pt>
                <c:pt idx="37">
                  <c:v>5336.9432064505827</c:v>
                </c:pt>
                <c:pt idx="38">
                  <c:v>5191.078054997447</c:v>
                </c:pt>
                <c:pt idx="39">
                  <c:v>5050.8081008455547</c:v>
                </c:pt>
                <c:pt idx="40">
                  <c:v>4916.0715532057993</c:v>
                </c:pt>
                <c:pt idx="41">
                  <c:v>4786.7732899078646</c:v>
                </c:pt>
                <c:pt idx="42">
                  <c:v>4662.7811671052332</c:v>
                </c:pt>
                <c:pt idx="43">
                  <c:v>4543.9265018032747</c:v>
                </c:pt>
                <c:pt idx="44">
                  <c:v>4430.0076427576832</c:v>
                </c:pt>
                <c:pt idx="45">
                  <c:v>4320.7956079907326</c:v>
                </c:pt>
                <c:pt idx="46">
                  <c:v>4216.0408950194915</c:v>
                </c:pt>
                <c:pt idx="47">
                  <c:v>4115.4807292822197</c:v>
                </c:pt>
                <c:pt idx="48">
                  <c:v>4018.8461828483264</c:v>
                </c:pt>
                <c:pt idx="49">
                  <c:v>3925.8687531956011</c:v>
                </c:pt>
                <c:pt idx="50">
                  <c:v>3836.2861312120026</c:v>
                </c:pt>
                <c:pt idx="51">
                  <c:v>3749.847004219991</c:v>
                </c:pt>
                <c:pt idx="52">
                  <c:v>3666.3148328012962</c:v>
                </c:pt>
                <c:pt idx="53">
                  <c:v>3585.470610794097</c:v>
                </c:pt>
                <c:pt idx="54">
                  <c:v>3507.114668543637</c:v>
                </c:pt>
                <c:pt idx="55">
                  <c:v>3431.0676133458205</c:v>
                </c:pt>
                <c:pt idx="56">
                  <c:v>3357.1705211463936</c:v>
                </c:pt>
                <c:pt idx="57">
                  <c:v>3285.2845028729771</c:v>
                </c:pt>
                <c:pt idx="58">
                  <c:v>3215.2897698848683</c:v>
                </c:pt>
                <c:pt idx="59">
                  <c:v>3147.0843181505716</c:v>
                </c:pt>
                <c:pt idx="60">
                  <c:v>3080.5823417519391</c:v>
                </c:pt>
                <c:pt idx="61">
                  <c:v>3015.7124746648155</c:v>
                </c:pt>
                <c:pt idx="62">
                  <c:v>2952.4159466663104</c:v>
                </c:pt>
                <c:pt idx="63">
                  <c:v>2890.6447255899002</c:v>
                </c:pt>
                <c:pt idx="64">
                  <c:v>2830.3597046858249</c:v>
                </c:pt>
                <c:pt idx="65">
                  <c:v>2771.5289810519475</c:v>
                </c:pt>
                <c:pt idx="66">
                  <c:v>2714.1262593284655</c:v>
                </c:pt>
                <c:pt idx="67">
                  <c:v>2658.1294043202461</c:v>
                </c:pt>
                <c:pt idx="68">
                  <c:v>2603.5191570413936</c:v>
                </c:pt>
                <c:pt idx="69">
                  <c:v>2550.278020904645</c:v>
                </c:pt>
                <c:pt idx="70">
                  <c:v>2498.3893183775535</c:v>
                </c:pt>
                <c:pt idx="71">
                  <c:v>2447.8364133258688</c:v>
                </c:pt>
                <c:pt idx="72">
                  <c:v>2398.6020903573499</c:v>
                </c:pt>
                <c:pt idx="73">
                  <c:v>2350.6680796411733</c:v>
                </c:pt>
                <c:pt idx="74">
                  <c:v>2304.0147137730419</c:v>
                </c:pt>
                <c:pt idx="75">
                  <c:v>2258.6207021449936</c:v>
                </c:pt>
                <c:pt idx="76">
                  <c:v>2214.46300782554</c:v>
                </c:pt>
                <c:pt idx="77">
                  <c:v>2171.5168120320618</c:v>
                </c:pt>
                <c:pt idx="78">
                  <c:v>2129.7555517654428</c:v>
                </c:pt>
                <c:pt idx="79">
                  <c:v>2089.1510169719008</c:v>
                </c:pt>
                <c:pt idx="80">
                  <c:v>2049.6734946075312</c:v>
                </c:pt>
                <c:pt idx="81">
                  <c:v>2011.291948129674</c:v>
                </c:pt>
                <c:pt idx="82">
                  <c:v>1973.9742221616243</c:v>
                </c:pt>
                <c:pt idx="83">
                  <c:v>1937.6872633218668</c:v>
                </c:pt>
                <c:pt idx="84">
                  <c:v>1902.3973494354425</c:v>
                </c:pt>
                <c:pt idx="85">
                  <c:v>1868.0703205230161</c:v>
                </c:pt>
                <c:pt idx="86">
                  <c:v>1834.6718060709568</c:v>
                </c:pt>
                <c:pt idx="87">
                  <c:v>1802.1674441088353</c:v>
                </c:pt>
                <c:pt idx="88">
                  <c:v>1770.5230885506628</c:v>
                </c:pt>
                <c:pt idx="89">
                  <c:v>1739.7050020892491</c:v>
                </c:pt>
                <c:pt idx="90">
                  <c:v>1709.6800326690429</c:v>
                </c:pt>
                <c:pt idx="91">
                  <c:v>1680.4157722045911</c:v>
                </c:pt>
                <c:pt idx="92">
                  <c:v>1651.880696763785</c:v>
                </c:pt>
                <c:pt idx="93">
                  <c:v>1624.0442879034349</c:v>
                </c:pt>
                <c:pt idx="94">
                  <c:v>1596.87713523608</c:v>
                </c:pt>
                <c:pt idx="95">
                  <c:v>1570.3510206285368</c:v>
                </c:pt>
                <c:pt idx="96">
                  <c:v>1544.438984691642</c:v>
                </c:pt>
                <c:pt idx="97">
                  <c:v>1519.1153764240498</c:v>
                </c:pt>
                <c:pt idx="98">
                  <c:v>1494.355887027516</c:v>
                </c:pt>
                <c:pt idx="99">
                  <c:v>1470.1375690232328</c:v>
                </c:pt>
                <c:pt idx="100">
                  <c:v>1446.4388418742055</c:v>
                </c:pt>
                <c:pt idx="101">
                  <c:v>1423.2394853628391</c:v>
                </c:pt>
                <c:pt idx="102">
                  <c:v>1400.5206219905849</c:v>
                </c:pt>
                <c:pt idx="103">
                  <c:v>1378.2646896620736</c:v>
                </c:pt>
                <c:pt idx="104">
                  <c:v>1356.4554058934414</c:v>
                </c:pt>
                <c:pt idx="105">
                  <c:v>1335.0777247470178</c:v>
                </c:pt>
                <c:pt idx="106">
                  <c:v>1314.1177876451686</c:v>
                </c:pt>
                <c:pt idx="107">
                  <c:v>1293.5628691574968</c:v>
                </c:pt>
                <c:pt idx="108">
                  <c:v>1273.4013187901799</c:v>
                </c:pt>
                <c:pt idx="109">
                  <c:v>1253.6224997358504</c:v>
                </c:pt>
                <c:pt idx="110">
                  <c:v>1234.216725468933</c:v>
                </c:pt>
                <c:pt idx="111">
                  <c:v>1215.175194996159</c:v>
                </c:pt>
                <c:pt idx="112">
                  <c:v>1196.4899274963566</c:v>
                </c:pt>
                <c:pt idx="113">
                  <c:v>1178.1536970086299</c:v>
                </c:pt>
                <c:pt idx="114">
                  <c:v>1160.1599677545887</c:v>
                </c:pt>
                <c:pt idx="115">
                  <c:v>1142.5028306090744</c:v>
                </c:pt>
                <c:pt idx="116">
                  <c:v>1125.1769411654611</c:v>
                </c:pt>
                <c:pt idx="117">
                  <c:v>1108.177459776542</c:v>
                </c:pt>
                <c:pt idx="118">
                  <c:v>1091.499993890634</c:v>
                </c:pt>
                <c:pt idx="119">
                  <c:v>1075.1405429450183</c:v>
                </c:pt>
                <c:pt idx="120">
                  <c:v>1059.0954460254668</c:v>
                </c:pt>
                <c:pt idx="121">
                  <c:v>1043.3613324513851</c:v>
                </c:pt>
                <c:pt idx="122">
                  <c:v>1027.9350754011195</c:v>
                </c:pt>
                <c:pt idx="123">
                  <c:v>1012.8137486511644</c:v>
                </c:pt>
                <c:pt idx="124">
                  <c:v>997.99458646632957</c:v>
                </c:pt>
                <c:pt idx="125">
                  <c:v>983.47494664524584</c:v>
                </c:pt>
                <c:pt idx="126">
                  <c:v>969.25227669676167</c:v>
                </c:pt>
                <c:pt idx="127">
                  <c:v>955.32408309764628</c:v>
                </c:pt>
                <c:pt idx="128">
                  <c:v>941.68790356035538</c:v>
                </c:pt>
                <c:pt idx="129">
                  <c:v>928.34128222125128</c:v>
                </c:pt>
                <c:pt idx="130">
                  <c:v>915.28174764435698</c:v>
                </c:pt>
                <c:pt idx="131">
                  <c:v>902.50679352323311</c:v>
                </c:pt>
                <c:pt idx="132">
                  <c:v>890.01386195370503</c:v>
                </c:pt>
                <c:pt idx="133">
                  <c:v>877.80032914265098</c:v>
                </c:pt>
                <c:pt idx="134">
                  <c:v>865.86349341271455</c:v>
                </c:pt>
                <c:pt idx="135">
                  <c:v>854.20056535938124</c:v>
                </c:pt>
                <c:pt idx="136">
                  <c:v>842.80866001513937</c:v>
                </c:pt>
                <c:pt idx="137">
                  <c:v>831.68479087526384</c:v>
                </c:pt>
                <c:pt idx="138">
                  <c:v>820.8258656408716</c:v>
                </c:pt>
                <c:pt idx="139">
                  <c:v>810.22868353716865</c:v>
                </c:pt>
                <c:pt idx="140">
                  <c:v>799.88993406803513</c:v>
                </c:pt>
                <c:pt idx="141">
                  <c:v>789.80619707214794</c:v>
                </c:pt>
                <c:pt idx="142">
                  <c:v>779.97394395053573</c:v>
                </c:pt>
                <c:pt idx="143">
                  <c:v>770.38953994073654</c:v>
                </c:pt>
                <c:pt idx="144">
                  <c:v>761.04924731835501</c:v>
                </c:pt>
                <c:pt idx="145">
                  <c:v>751.94922941282664</c:v>
                </c:pt>
                <c:pt idx="146">
                  <c:v>743.08555533035712</c:v>
                </c:pt>
                <c:pt idx="147">
                  <c:v>734.45420528332261</c:v>
                </c:pt>
                <c:pt idx="148">
                  <c:v>726.05107643178758</c:v>
                </c:pt>
                <c:pt idx="149">
                  <c:v>717.87198914915007</c:v>
                </c:pt>
                <c:pt idx="150">
                  <c:v>709.91269363019887</c:v>
                </c:pt>
                <c:pt idx="151">
                  <c:v>702.16887676606643</c:v>
                </c:pt>
                <c:pt idx="152">
                  <c:v>694.63616921654921</c:v>
                </c:pt>
                <c:pt idx="153">
                  <c:v>687.31015261613061</c:v>
                </c:pt>
                <c:pt idx="154">
                  <c:v>680.1863668556465</c:v>
                </c:pt>
                <c:pt idx="155">
                  <c:v>673.26031738693553</c:v>
                </c:pt>
                <c:pt idx="156">
                  <c:v>666.52748250296213</c:v>
                </c:pt>
                <c:pt idx="157">
                  <c:v>659.98332055078879</c:v>
                </c:pt>
                <c:pt idx="158">
                  <c:v>653.62327703940434</c:v>
                </c:pt>
                <c:pt idx="159">
                  <c:v>647.4427916087817</c:v>
                </c:pt>
                <c:pt idx="160">
                  <c:v>641.4373048306245</c:v>
                </c:pt>
                <c:pt idx="161">
                  <c:v>635.60226481511313</c:v>
                </c:pt>
                <c:pt idx="162">
                  <c:v>629.93313360152001</c:v>
                </c:pt>
                <c:pt idx="163">
                  <c:v>624.42539331389526</c:v>
                </c:pt>
                <c:pt idx="164">
                  <c:v>619.07455206610052</c:v>
                </c:pt>
                <c:pt idx="165">
                  <c:v>613.87614960330814</c:v>
                </c:pt>
                <c:pt idx="166">
                  <c:v>608.82576266969568</c:v>
                </c:pt>
                <c:pt idx="167">
                  <c:v>603.91901009446997</c:v>
                </c:pt>
                <c:pt idx="168">
                  <c:v>599.15155759053243</c:v>
                </c:pt>
                <c:pt idx="169">
                  <c:v>594.51912226210732</c:v>
                </c:pt>
                <c:pt idx="170">
                  <c:v>590.01747681944903</c:v>
                </c:pt>
                <c:pt idx="171">
                  <c:v>585.64245350039164</c:v>
                </c:pt>
                <c:pt idx="172">
                  <c:v>581.38994769996179</c:v>
                </c:pt>
                <c:pt idx="173">
                  <c:v>577.25592131060819</c:v>
                </c:pt>
                <c:pt idx="174">
                  <c:v>573.23640577675496</c:v>
                </c:pt>
                <c:pt idx="175">
                  <c:v>569.32750486844566</c:v>
                </c:pt>
                <c:pt idx="176">
                  <c:v>565.52539717974025</c:v>
                </c:pt>
                <c:pt idx="177">
                  <c:v>561.82633835833838</c:v>
                </c:pt>
                <c:pt idx="178">
                  <c:v>558.22666307358963</c:v>
                </c:pt>
                <c:pt idx="179">
                  <c:v>554.72278673064204</c:v>
                </c:pt>
                <c:pt idx="180">
                  <c:v>551.31120693898299</c:v>
                </c:pt>
                <c:pt idx="181">
                  <c:v>547.98850474403946</c:v>
                </c:pt>
                <c:pt idx="182">
                  <c:v>544.75134563085271</c:v>
                </c:pt>
                <c:pt idx="183">
                  <c:v>541.59648030909466</c:v>
                </c:pt>
                <c:pt idx="184">
                  <c:v>538.52074528891455</c:v>
                </c:pt>
                <c:pt idx="185">
                  <c:v>535.52106325723207</c:v>
                </c:pt>
                <c:pt idx="186">
                  <c:v>532.5944432641943</c:v>
                </c:pt>
                <c:pt idx="187">
                  <c:v>529.73798072954844</c:v>
                </c:pt>
                <c:pt idx="188">
                  <c:v>526.94885727867779</c:v>
                </c:pt>
                <c:pt idx="189">
                  <c:v>524.22434041801</c:v>
                </c:pt>
                <c:pt idx="190">
                  <c:v>521.56178305941876</c:v>
                </c:pt>
                <c:pt idx="191">
                  <c:v>518.95862290313528</c:v>
                </c:pt>
                <c:pt idx="192">
                  <c:v>516.41238168853579</c:v>
                </c:pt>
                <c:pt idx="193">
                  <c:v>513.92066432201227</c:v>
                </c:pt>
                <c:pt idx="194">
                  <c:v>511.48115789093788</c:v>
                </c:pt>
                <c:pt idx="195">
                  <c:v>509.09163057253005</c:v>
                </c:pt>
                <c:pt idx="196">
                  <c:v>506.74993044618793</c:v>
                </c:pt>
                <c:pt idx="197">
                  <c:v>504.45398421763889</c:v>
                </c:pt>
                <c:pt idx="198">
                  <c:v>502.20179586297007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04-40E5-85A9-E31F01A83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21040"/>
        <c:axId val="209023392"/>
      </c:scatterChart>
      <c:valAx>
        <c:axId val="20902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23392"/>
        <c:crosses val="autoZero"/>
        <c:crossBetween val="midCat"/>
      </c:valAx>
      <c:valAx>
        <c:axId val="20902339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21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Cask!$F$36:$F$234</c:f>
              <c:numCache>
                <c:formatCode>General</c:formatCode>
                <c:ptCount val="199"/>
                <c:pt idx="0">
                  <c:v>4924</c:v>
                </c:pt>
                <c:pt idx="1">
                  <c:v>9618</c:v>
                </c:pt>
                <c:pt idx="2">
                  <c:v>11740</c:v>
                </c:pt>
                <c:pt idx="3">
                  <c:v>12747</c:v>
                </c:pt>
                <c:pt idx="4">
                  <c:v>13055</c:v>
                </c:pt>
                <c:pt idx="5">
                  <c:v>13126</c:v>
                </c:pt>
                <c:pt idx="6">
                  <c:v>12849</c:v>
                </c:pt>
                <c:pt idx="7">
                  <c:v>12842</c:v>
                </c:pt>
                <c:pt idx="8">
                  <c:v>12414</c:v>
                </c:pt>
                <c:pt idx="9">
                  <c:v>12187</c:v>
                </c:pt>
                <c:pt idx="10">
                  <c:v>11799</c:v>
                </c:pt>
                <c:pt idx="11">
                  <c:v>11551</c:v>
                </c:pt>
                <c:pt idx="12">
                  <c:v>11009</c:v>
                </c:pt>
                <c:pt idx="13">
                  <c:v>10648</c:v>
                </c:pt>
                <c:pt idx="14">
                  <c:v>10449</c:v>
                </c:pt>
                <c:pt idx="15">
                  <c:v>9941</c:v>
                </c:pt>
                <c:pt idx="16">
                  <c:v>9636</c:v>
                </c:pt>
                <c:pt idx="17">
                  <c:v>9416</c:v>
                </c:pt>
                <c:pt idx="18">
                  <c:v>9208</c:v>
                </c:pt>
                <c:pt idx="19">
                  <c:v>8991</c:v>
                </c:pt>
                <c:pt idx="20">
                  <c:v>8743</c:v>
                </c:pt>
                <c:pt idx="21">
                  <c:v>8303</c:v>
                </c:pt>
                <c:pt idx="22">
                  <c:v>7982</c:v>
                </c:pt>
                <c:pt idx="23">
                  <c:v>7866</c:v>
                </c:pt>
                <c:pt idx="24">
                  <c:v>7619</c:v>
                </c:pt>
                <c:pt idx="25">
                  <c:v>7325</c:v>
                </c:pt>
                <c:pt idx="26">
                  <c:v>7069</c:v>
                </c:pt>
                <c:pt idx="27">
                  <c:v>6858</c:v>
                </c:pt>
                <c:pt idx="28">
                  <c:v>6659</c:v>
                </c:pt>
                <c:pt idx="29">
                  <c:v>6573</c:v>
                </c:pt>
                <c:pt idx="30">
                  <c:v>6322</c:v>
                </c:pt>
                <c:pt idx="31">
                  <c:v>6308</c:v>
                </c:pt>
                <c:pt idx="32">
                  <c:v>6027</c:v>
                </c:pt>
                <c:pt idx="33">
                  <c:v>5949</c:v>
                </c:pt>
                <c:pt idx="34">
                  <c:v>5663</c:v>
                </c:pt>
                <c:pt idx="35">
                  <c:v>5568</c:v>
                </c:pt>
                <c:pt idx="36">
                  <c:v>5507</c:v>
                </c:pt>
                <c:pt idx="37">
                  <c:v>5236</c:v>
                </c:pt>
                <c:pt idx="38">
                  <c:v>5266</c:v>
                </c:pt>
                <c:pt idx="39">
                  <c:v>5106</c:v>
                </c:pt>
                <c:pt idx="40">
                  <c:v>4687</c:v>
                </c:pt>
                <c:pt idx="41">
                  <c:v>4893</c:v>
                </c:pt>
                <c:pt idx="42">
                  <c:v>4731</c:v>
                </c:pt>
                <c:pt idx="43">
                  <c:v>4553</c:v>
                </c:pt>
                <c:pt idx="44">
                  <c:v>4415</c:v>
                </c:pt>
                <c:pt idx="45">
                  <c:v>4299</c:v>
                </c:pt>
                <c:pt idx="46">
                  <c:v>4385</c:v>
                </c:pt>
                <c:pt idx="47">
                  <c:v>4025</c:v>
                </c:pt>
                <c:pt idx="48">
                  <c:v>3987</c:v>
                </c:pt>
                <c:pt idx="49">
                  <c:v>4022</c:v>
                </c:pt>
                <c:pt idx="50">
                  <c:v>3890</c:v>
                </c:pt>
                <c:pt idx="51">
                  <c:v>3789</c:v>
                </c:pt>
                <c:pt idx="52">
                  <c:v>3729</c:v>
                </c:pt>
                <c:pt idx="53">
                  <c:v>3674</c:v>
                </c:pt>
                <c:pt idx="54">
                  <c:v>3501</c:v>
                </c:pt>
                <c:pt idx="55">
                  <c:v>3367</c:v>
                </c:pt>
                <c:pt idx="56">
                  <c:v>3416</c:v>
                </c:pt>
                <c:pt idx="57">
                  <c:v>3334</c:v>
                </c:pt>
                <c:pt idx="58">
                  <c:v>3361</c:v>
                </c:pt>
                <c:pt idx="59">
                  <c:v>3181</c:v>
                </c:pt>
                <c:pt idx="60">
                  <c:v>3171</c:v>
                </c:pt>
                <c:pt idx="61">
                  <c:v>3111</c:v>
                </c:pt>
                <c:pt idx="62">
                  <c:v>2963</c:v>
                </c:pt>
                <c:pt idx="63">
                  <c:v>2934</c:v>
                </c:pt>
                <c:pt idx="64">
                  <c:v>2968</c:v>
                </c:pt>
                <c:pt idx="65">
                  <c:v>2876</c:v>
                </c:pt>
                <c:pt idx="66">
                  <c:v>2817</c:v>
                </c:pt>
                <c:pt idx="67">
                  <c:v>2689</c:v>
                </c:pt>
                <c:pt idx="68">
                  <c:v>2633</c:v>
                </c:pt>
                <c:pt idx="69">
                  <c:v>2602</c:v>
                </c:pt>
                <c:pt idx="70">
                  <c:v>2605</c:v>
                </c:pt>
                <c:pt idx="71">
                  <c:v>2530</c:v>
                </c:pt>
                <c:pt idx="72">
                  <c:v>2409</c:v>
                </c:pt>
                <c:pt idx="73">
                  <c:v>2520</c:v>
                </c:pt>
                <c:pt idx="74">
                  <c:v>2504</c:v>
                </c:pt>
                <c:pt idx="75">
                  <c:v>2361</c:v>
                </c:pt>
                <c:pt idx="76">
                  <c:v>2257</c:v>
                </c:pt>
                <c:pt idx="77">
                  <c:v>2170</c:v>
                </c:pt>
                <c:pt idx="78">
                  <c:v>2219</c:v>
                </c:pt>
                <c:pt idx="79">
                  <c:v>2185</c:v>
                </c:pt>
                <c:pt idx="80">
                  <c:v>2125</c:v>
                </c:pt>
                <c:pt idx="81">
                  <c:v>2066</c:v>
                </c:pt>
                <c:pt idx="82">
                  <c:v>2124</c:v>
                </c:pt>
                <c:pt idx="83">
                  <c:v>1954</c:v>
                </c:pt>
                <c:pt idx="84">
                  <c:v>2033</c:v>
                </c:pt>
                <c:pt idx="85">
                  <c:v>1830</c:v>
                </c:pt>
                <c:pt idx="86">
                  <c:v>1953</c:v>
                </c:pt>
                <c:pt idx="87">
                  <c:v>1914</c:v>
                </c:pt>
                <c:pt idx="88">
                  <c:v>1901</c:v>
                </c:pt>
                <c:pt idx="89">
                  <c:v>1802</c:v>
                </c:pt>
                <c:pt idx="90">
                  <c:v>1820</c:v>
                </c:pt>
                <c:pt idx="91">
                  <c:v>1717</c:v>
                </c:pt>
                <c:pt idx="92">
                  <c:v>1760</c:v>
                </c:pt>
                <c:pt idx="93">
                  <c:v>1695</c:v>
                </c:pt>
                <c:pt idx="94">
                  <c:v>1674</c:v>
                </c:pt>
                <c:pt idx="95">
                  <c:v>1698</c:v>
                </c:pt>
                <c:pt idx="96">
                  <c:v>1697</c:v>
                </c:pt>
                <c:pt idx="97">
                  <c:v>1683</c:v>
                </c:pt>
                <c:pt idx="98">
                  <c:v>1578</c:v>
                </c:pt>
                <c:pt idx="99">
                  <c:v>1579</c:v>
                </c:pt>
                <c:pt idx="100">
                  <c:v>1575</c:v>
                </c:pt>
                <c:pt idx="101">
                  <c:v>1517</c:v>
                </c:pt>
                <c:pt idx="102">
                  <c:v>1523</c:v>
                </c:pt>
                <c:pt idx="103">
                  <c:v>1457</c:v>
                </c:pt>
                <c:pt idx="104">
                  <c:v>1474</c:v>
                </c:pt>
                <c:pt idx="105">
                  <c:v>1401</c:v>
                </c:pt>
                <c:pt idx="106">
                  <c:v>1461</c:v>
                </c:pt>
                <c:pt idx="107">
                  <c:v>1367</c:v>
                </c:pt>
                <c:pt idx="108">
                  <c:v>1308</c:v>
                </c:pt>
                <c:pt idx="109">
                  <c:v>1295</c:v>
                </c:pt>
                <c:pt idx="110">
                  <c:v>1319</c:v>
                </c:pt>
                <c:pt idx="111">
                  <c:v>1267</c:v>
                </c:pt>
                <c:pt idx="112">
                  <c:v>1239</c:v>
                </c:pt>
                <c:pt idx="113">
                  <c:v>1246</c:v>
                </c:pt>
                <c:pt idx="114">
                  <c:v>1196</c:v>
                </c:pt>
                <c:pt idx="115">
                  <c:v>1185</c:v>
                </c:pt>
                <c:pt idx="116">
                  <c:v>1194</c:v>
                </c:pt>
                <c:pt idx="117">
                  <c:v>1100</c:v>
                </c:pt>
                <c:pt idx="118">
                  <c:v>1162</c:v>
                </c:pt>
                <c:pt idx="119">
                  <c:v>1146</c:v>
                </c:pt>
                <c:pt idx="120">
                  <c:v>1102</c:v>
                </c:pt>
                <c:pt idx="121">
                  <c:v>1080</c:v>
                </c:pt>
                <c:pt idx="122">
                  <c:v>1121</c:v>
                </c:pt>
                <c:pt idx="123">
                  <c:v>1132</c:v>
                </c:pt>
                <c:pt idx="124">
                  <c:v>1063</c:v>
                </c:pt>
                <c:pt idx="125">
                  <c:v>1059</c:v>
                </c:pt>
                <c:pt idx="126">
                  <c:v>1094</c:v>
                </c:pt>
                <c:pt idx="127">
                  <c:v>999</c:v>
                </c:pt>
                <c:pt idx="128">
                  <c:v>906</c:v>
                </c:pt>
                <c:pt idx="129">
                  <c:v>1027</c:v>
                </c:pt>
                <c:pt idx="130">
                  <c:v>1009</c:v>
                </c:pt>
                <c:pt idx="131">
                  <c:v>966</c:v>
                </c:pt>
                <c:pt idx="132">
                  <c:v>902</c:v>
                </c:pt>
                <c:pt idx="133">
                  <c:v>969</c:v>
                </c:pt>
                <c:pt idx="134">
                  <c:v>943</c:v>
                </c:pt>
                <c:pt idx="135">
                  <c:v>941</c:v>
                </c:pt>
                <c:pt idx="136">
                  <c:v>896</c:v>
                </c:pt>
                <c:pt idx="137">
                  <c:v>841</c:v>
                </c:pt>
                <c:pt idx="138">
                  <c:v>883</c:v>
                </c:pt>
                <c:pt idx="139">
                  <c:v>877</c:v>
                </c:pt>
                <c:pt idx="140">
                  <c:v>868</c:v>
                </c:pt>
                <c:pt idx="141">
                  <c:v>831</c:v>
                </c:pt>
                <c:pt idx="142">
                  <c:v>910</c:v>
                </c:pt>
                <c:pt idx="143">
                  <c:v>820</c:v>
                </c:pt>
                <c:pt idx="144">
                  <c:v>835</c:v>
                </c:pt>
                <c:pt idx="145">
                  <c:v>762</c:v>
                </c:pt>
                <c:pt idx="146">
                  <c:v>714</c:v>
                </c:pt>
                <c:pt idx="147">
                  <c:v>785</c:v>
                </c:pt>
                <c:pt idx="148">
                  <c:v>800</c:v>
                </c:pt>
                <c:pt idx="149">
                  <c:v>767</c:v>
                </c:pt>
                <c:pt idx="150">
                  <c:v>751</c:v>
                </c:pt>
                <c:pt idx="151">
                  <c:v>741</c:v>
                </c:pt>
                <c:pt idx="152">
                  <c:v>712</c:v>
                </c:pt>
                <c:pt idx="153">
                  <c:v>692</c:v>
                </c:pt>
                <c:pt idx="154">
                  <c:v>737</c:v>
                </c:pt>
                <c:pt idx="155">
                  <c:v>719</c:v>
                </c:pt>
                <c:pt idx="156">
                  <c:v>717</c:v>
                </c:pt>
                <c:pt idx="157">
                  <c:v>692</c:v>
                </c:pt>
                <c:pt idx="158">
                  <c:v>685</c:v>
                </c:pt>
                <c:pt idx="159">
                  <c:v>655</c:v>
                </c:pt>
                <c:pt idx="160">
                  <c:v>618</c:v>
                </c:pt>
                <c:pt idx="161">
                  <c:v>647</c:v>
                </c:pt>
                <c:pt idx="162">
                  <c:v>675</c:v>
                </c:pt>
                <c:pt idx="163">
                  <c:v>613</c:v>
                </c:pt>
                <c:pt idx="164">
                  <c:v>590</c:v>
                </c:pt>
                <c:pt idx="165">
                  <c:v>636</c:v>
                </c:pt>
                <c:pt idx="166">
                  <c:v>587</c:v>
                </c:pt>
                <c:pt idx="167">
                  <c:v>598</c:v>
                </c:pt>
                <c:pt idx="168">
                  <c:v>588</c:v>
                </c:pt>
                <c:pt idx="169">
                  <c:v>527</c:v>
                </c:pt>
                <c:pt idx="170">
                  <c:v>609</c:v>
                </c:pt>
                <c:pt idx="171">
                  <c:v>627</c:v>
                </c:pt>
                <c:pt idx="172">
                  <c:v>644</c:v>
                </c:pt>
                <c:pt idx="173">
                  <c:v>571</c:v>
                </c:pt>
                <c:pt idx="174">
                  <c:v>529</c:v>
                </c:pt>
                <c:pt idx="175">
                  <c:v>531</c:v>
                </c:pt>
                <c:pt idx="176">
                  <c:v>518</c:v>
                </c:pt>
                <c:pt idx="177">
                  <c:v>515</c:v>
                </c:pt>
                <c:pt idx="178">
                  <c:v>508</c:v>
                </c:pt>
                <c:pt idx="179">
                  <c:v>534</c:v>
                </c:pt>
                <c:pt idx="180">
                  <c:v>501</c:v>
                </c:pt>
                <c:pt idx="181">
                  <c:v>463</c:v>
                </c:pt>
                <c:pt idx="182">
                  <c:v>485</c:v>
                </c:pt>
                <c:pt idx="183">
                  <c:v>465</c:v>
                </c:pt>
                <c:pt idx="184">
                  <c:v>464</c:v>
                </c:pt>
                <c:pt idx="185">
                  <c:v>495</c:v>
                </c:pt>
                <c:pt idx="186">
                  <c:v>461</c:v>
                </c:pt>
                <c:pt idx="187">
                  <c:v>462</c:v>
                </c:pt>
                <c:pt idx="188">
                  <c:v>478</c:v>
                </c:pt>
                <c:pt idx="189">
                  <c:v>435</c:v>
                </c:pt>
                <c:pt idx="190">
                  <c:v>479</c:v>
                </c:pt>
                <c:pt idx="191">
                  <c:v>449</c:v>
                </c:pt>
                <c:pt idx="192">
                  <c:v>455</c:v>
                </c:pt>
                <c:pt idx="193">
                  <c:v>415</c:v>
                </c:pt>
                <c:pt idx="194">
                  <c:v>435</c:v>
                </c:pt>
                <c:pt idx="195">
                  <c:v>408</c:v>
                </c:pt>
                <c:pt idx="196">
                  <c:v>436</c:v>
                </c:pt>
                <c:pt idx="197">
                  <c:v>398</c:v>
                </c:pt>
                <c:pt idx="198">
                  <c:v>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3F-4D09-8E05-11027BD63D5F}"/>
            </c:ext>
          </c:extLst>
        </c:ser>
        <c:ser>
          <c:idx val="1"/>
          <c:order val="1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Cask!$O$36:$O$234</c:f>
              <c:numCache>
                <c:formatCode>General</c:formatCode>
                <c:ptCount val="199"/>
                <c:pt idx="0">
                  <c:v>4863.5103071636404</c:v>
                </c:pt>
                <c:pt idx="1">
                  <c:v>10261.194306220121</c:v>
                </c:pt>
                <c:pt idx="2">
                  <c:v>11832.363251472978</c:v>
                </c:pt>
                <c:pt idx="3">
                  <c:v>12884.702859688137</c:v>
                </c:pt>
                <c:pt idx="4">
                  <c:v>13424.792163100468</c:v>
                </c:pt>
                <c:pt idx="5">
                  <c:v>13497.742391492142</c:v>
                </c:pt>
                <c:pt idx="6">
                  <c:v>13301.686668608938</c:v>
                </c:pt>
                <c:pt idx="7">
                  <c:v>12985.694551899644</c:v>
                </c:pt>
                <c:pt idx="8">
                  <c:v>12635.94276995271</c:v>
                </c:pt>
                <c:pt idx="9">
                  <c:v>12281.814039837067</c:v>
                </c:pt>
                <c:pt idx="10">
                  <c:v>11924.580081510494</c:v>
                </c:pt>
                <c:pt idx="11">
                  <c:v>11562.473679897706</c:v>
                </c:pt>
                <c:pt idx="12">
                  <c:v>11199.151509884876</c:v>
                </c:pt>
                <c:pt idx="13">
                  <c:v>10841.446620395862</c:v>
                </c:pt>
                <c:pt idx="14">
                  <c:v>10495.129611626644</c:v>
                </c:pt>
                <c:pt idx="15">
                  <c:v>10162.830720538161</c:v>
                </c:pt>
                <c:pt idx="16">
                  <c:v>9844.3063914397844</c:v>
                </c:pt>
                <c:pt idx="17">
                  <c:v>9537.7897654862973</c:v>
                </c:pt>
                <c:pt idx="18">
                  <c:v>9241.3228499993875</c:v>
                </c:pt>
                <c:pt idx="19">
                  <c:v>8953.5672875466917</c:v>
                </c:pt>
                <c:pt idx="20">
                  <c:v>8674.0533116388615</c:v>
                </c:pt>
                <c:pt idx="21">
                  <c:v>8403.0406912863364</c:v>
                </c:pt>
                <c:pt idx="22">
                  <c:v>8141.2025084336374</c:v>
                </c:pt>
                <c:pt idx="23">
                  <c:v>7889.2945734058212</c:v>
                </c:pt>
                <c:pt idx="24">
                  <c:v>7647.9029923237513</c:v>
                </c:pt>
                <c:pt idx="25">
                  <c:v>7417.3018621647561</c:v>
                </c:pt>
                <c:pt idx="26">
                  <c:v>7197.4133537606685</c:v>
                </c:pt>
                <c:pt idx="27">
                  <c:v>6987.8430381471417</c:v>
                </c:pt>
                <c:pt idx="28">
                  <c:v>6787.9587875860116</c:v>
                </c:pt>
                <c:pt idx="29">
                  <c:v>6596.9856846903485</c:v>
                </c:pt>
                <c:pt idx="30">
                  <c:v>6414.0970473696343</c:v>
                </c:pt>
                <c:pt idx="31">
                  <c:v>6238.4896661930616</c:v>
                </c:pt>
                <c:pt idx="32">
                  <c:v>6069.4379971083627</c:v>
                </c:pt>
                <c:pt idx="33">
                  <c:v>5906.3268100843534</c:v>
                </c:pt>
                <c:pt idx="34">
                  <c:v>5748.6647436052799</c:v>
                </c:pt>
                <c:pt idx="35">
                  <c:v>5596.0827080445924</c:v>
                </c:pt>
                <c:pt idx="36">
                  <c:v>5448.3215298814839</c:v>
                </c:pt>
                <c:pt idx="37">
                  <c:v>5305.213003565972</c:v>
                </c:pt>
                <c:pt idx="38">
                  <c:v>5166.6579111892579</c:v>
                </c:pt>
                <c:pt idx="39">
                  <c:v>5032.6037950475993</c:v>
                </c:pt>
                <c:pt idx="40">
                  <c:v>4903.0244693122595</c:v>
                </c:pt>
                <c:pt idx="41">
                  <c:v>4777.9025246485944</c:v>
                </c:pt>
                <c:pt idx="42">
                  <c:v>4657.2154630798286</c:v>
                </c:pt>
                <c:pt idx="43">
                  <c:v>4540.925619341765</c:v>
                </c:pt>
                <c:pt idx="44">
                  <c:v>4428.9736788303444</c:v>
                </c:pt>
                <c:pt idx="45">
                  <c:v>4321.2753776958234</c:v>
                </c:pt>
                <c:pt idx="46">
                  <c:v>4217.7208475638581</c:v>
                </c:pt>
                <c:pt idx="47">
                  <c:v>4118.1760232209863</c:v>
                </c:pt>
                <c:pt idx="48">
                  <c:v>4022.4855444568179</c:v>
                </c:pt>
                <c:pt idx="49">
                  <c:v>3930.476633662176</c:v>
                </c:pt>
                <c:pt idx="50">
                  <c:v>3841.963502729257</c:v>
                </c:pt>
                <c:pt idx="51">
                  <c:v>3756.7519239641747</c:v>
                </c:pt>
                <c:pt idx="52">
                  <c:v>3674.6436812671486</c:v>
                </c:pt>
                <c:pt idx="53">
                  <c:v>3595.4406939356718</c:v>
                </c:pt>
                <c:pt idx="54">
                  <c:v>3518.9486726989244</c:v>
                </c:pt>
                <c:pt idx="55">
                  <c:v>3444.9802244189514</c:v>
                </c:pt>
                <c:pt idx="56">
                  <c:v>3373.357367999788</c:v>
                </c:pt>
                <c:pt idx="57">
                  <c:v>3303.9134599661402</c:v>
                </c:pt>
                <c:pt idx="58">
                  <c:v>3236.4945549270187</c:v>
                </c:pt>
                <c:pt idx="59">
                  <c:v>3170.9602449743134</c:v>
                </c:pt>
                <c:pt idx="60">
                  <c:v>3107.1840342845012</c:v>
                </c:pt>
                <c:pt idx="61">
                  <c:v>3045.0533120450118</c:v>
                </c:pt>
                <c:pt idx="62">
                  <c:v>2984.4689894533112</c:v>
                </c:pt>
                <c:pt idx="63">
                  <c:v>2925.3448659355545</c:v>
                </c:pt>
                <c:pt idx="64">
                  <c:v>2867.6067867543684</c:v>
                </c:pt>
                <c:pt idx="65">
                  <c:v>2811.1916495336986</c:v>
                </c:pt>
                <c:pt idx="66">
                  <c:v>2756.0463115056364</c:v>
                </c:pt>
                <c:pt idx="67">
                  <c:v>2702.1264429494522</c:v>
                </c:pt>
                <c:pt idx="68">
                  <c:v>2649.3953657177299</c:v>
                </c:pt>
                <c:pt idx="69">
                  <c:v>2597.8229092152183</c:v>
                </c:pt>
                <c:pt idx="70">
                  <c:v>2547.3843099280743</c:v>
                </c:pt>
                <c:pt idx="71">
                  <c:v>2498.0591747494327</c:v>
                </c:pt>
                <c:pt idx="72">
                  <c:v>2449.830523016587</c:v>
                </c:pt>
                <c:pt idx="73">
                  <c:v>2402.6839174286092</c:v>
                </c:pt>
                <c:pt idx="74">
                  <c:v>2356.6066898809186</c:v>
                </c:pt>
                <c:pt idx="75">
                  <c:v>2311.5872647375436</c:v>
                </c:pt>
                <c:pt idx="76">
                  <c:v>2267.6145791449021</c:v>
                </c:pt>
                <c:pt idx="77">
                  <c:v>2224.6775976390136</c:v>
                </c:pt>
                <c:pt idx="78">
                  <c:v>2182.7649164667623</c:v>
                </c:pt>
                <c:pt idx="79">
                  <c:v>2141.8644516793775</c:v>
                </c:pt>
                <c:pt idx="80">
                  <c:v>2101.9632041073637</c:v>
                </c:pt>
                <c:pt idx="81">
                  <c:v>2063.0470937340801</c:v>
                </c:pt>
                <c:pt idx="82">
                  <c:v>2025.1008556944446</c:v>
                </c:pt>
                <c:pt idx="83">
                  <c:v>1988.1079900829604</c:v>
                </c:pt>
                <c:pt idx="84">
                  <c:v>1952.0507579121809</c:v>
                </c:pt>
                <c:pt idx="85">
                  <c:v>1916.9102158742462</c:v>
                </c:pt>
                <c:pt idx="86">
                  <c:v>1882.66628298466</c:v>
                </c:pt>
                <c:pt idx="87">
                  <c:v>1849.2978326945397</c:v>
                </c:pt>
                <c:pt idx="88">
                  <c:v>1816.7828046158229</c:v>
                </c:pt>
                <c:pt idx="89">
                  <c:v>1785.0983305889297</c:v>
                </c:pt>
                <c:pt idx="90">
                  <c:v>1754.220870414272</c:v>
                </c:pt>
                <c:pt idx="91">
                  <c:v>1724.1263531519808</c:v>
                </c:pt>
                <c:pt idx="92">
                  <c:v>1694.7903204563358</c:v>
                </c:pt>
                <c:pt idx="93">
                  <c:v>1666.1880689436091</c:v>
                </c:pt>
                <c:pt idx="94">
                  <c:v>1638.2947890884193</c:v>
                </c:pt>
                <c:pt idx="95">
                  <c:v>1611.0856986002384</c:v>
                </c:pt>
                <c:pt idx="96">
                  <c:v>1584.5361686464948</c:v>
                </c:pt>
                <c:pt idx="97">
                  <c:v>1558.6218416612273</c:v>
                </c:pt>
                <c:pt idx="98">
                  <c:v>1533.3187398090354</c:v>
                </c:pt>
                <c:pt idx="99">
                  <c:v>1508.6033634647745</c:v>
                </c:pt>
                <c:pt idx="100">
                  <c:v>1484.4527793219299</c:v>
                </c:pt>
                <c:pt idx="101">
                  <c:v>1460.8446979595844</c:v>
                </c:pt>
                <c:pt idx="102">
                  <c:v>1437.7575408819555</c:v>
                </c:pt>
                <c:pt idx="103">
                  <c:v>1415.1704971985489</c:v>
                </c:pt>
                <c:pt idx="104">
                  <c:v>1393.0635702398977</c:v>
                </c:pt>
                <c:pt idx="105">
                  <c:v>1371.4176145064162</c:v>
                </c:pt>
                <c:pt idx="106">
                  <c:v>1350.2143634288291</c:v>
                </c:pt>
                <c:pt idx="107">
                  <c:v>1329.4364484804141</c:v>
                </c:pt>
                <c:pt idx="108">
                  <c:v>1309.0674102263513</c:v>
                </c:pt>
                <c:pt idx="109">
                  <c:v>1289.0917019259205</c:v>
                </c:pt>
                <c:pt idx="110">
                  <c:v>1269.4946863211787</c:v>
                </c:pt>
                <c:pt idx="111">
                  <c:v>1250.2626262528686</c:v>
                </c:pt>
                <c:pt idx="112">
                  <c:v>1231.3826697422851</c:v>
                </c:pt>
                <c:pt idx="113">
                  <c:v>1212.8428301681504</c:v>
                </c:pt>
                <c:pt idx="114">
                  <c:v>1194.6319621514904</c:v>
                </c:pt>
                <c:pt idx="115">
                  <c:v>1176.7397337402995</c:v>
                </c:pt>
                <c:pt idx="116">
                  <c:v>1159.1565954603809</c:v>
                </c:pt>
                <c:pt idx="117">
                  <c:v>1141.8737467701305</c:v>
                </c:pt>
                <c:pt idx="118">
                  <c:v>1124.8831004259719</c:v>
                </c:pt>
                <c:pt idx="119">
                  <c:v>1108.177245232378</c:v>
                </c:pt>
                <c:pt idx="120">
                  <c:v>1091.7494076164735</c:v>
                </c:pt>
                <c:pt idx="121">
                  <c:v>1075.5934124327709</c:v>
                </c:pt>
                <c:pt idx="122">
                  <c:v>1059.7036433689561</c:v>
                </c:pt>
                <c:pt idx="123">
                  <c:v>1044.0750032893222</c:v>
                </c:pt>
                <c:pt idx="124">
                  <c:v>1028.7028748187331</c:v>
                </c:pt>
                <c:pt idx="125">
                  <c:v>1013.5830814371569</c:v>
                </c:pt>
                <c:pt idx="126">
                  <c:v>998.71184932312588</c:v>
                </c:pt>
                <c:pt idx="127">
                  <c:v>984.08577015406183</c:v>
                </c:pt>
                <c:pt idx="128">
                  <c:v>969.70176504250719</c:v>
                </c:pt>
                <c:pt idx="129">
                  <c:v>955.5570497599208</c:v>
                </c:pt>
                <c:pt idx="130">
                  <c:v>941.64910137402762</c:v>
                </c:pt>
                <c:pt idx="131">
                  <c:v>927.97562640173044</c:v>
                </c:pt>
                <c:pt idx="132">
                  <c:v>914.53453055734633</c:v>
                </c:pt>
                <c:pt idx="133">
                  <c:v>901.32389015547017</c:v>
                </c:pt>
                <c:pt idx="134">
                  <c:v>888.34192520901752</c:v>
                </c:pt>
                <c:pt idx="135">
                  <c:v>875.58697424597585</c:v>
                </c:pt>
                <c:pt idx="136">
                  <c:v>863.05747085305472</c:v>
                </c:pt>
                <c:pt idx="137">
                  <c:v>850.75192194066688</c:v>
                </c:pt>
                <c:pt idx="138">
                  <c:v>838.66888771154163</c:v>
                </c:pt>
                <c:pt idx="139">
                  <c:v>826.80696330453145</c:v>
                </c:pt>
                <c:pt idx="140">
                  <c:v>815.16476207593678</c:v>
                </c:pt>
                <c:pt idx="141">
                  <c:v>803.74090047269249</c:v>
                </c:pt>
                <c:pt idx="142">
                  <c:v>792.53398444506502</c:v>
                </c:pt>
                <c:pt idx="143">
                  <c:v>781.54259734095058</c:v>
                </c:pt>
                <c:pt idx="144">
                  <c:v>770.76528921937404</c:v>
                </c:pt>
                <c:pt idx="145">
                  <c:v>760.20056751730044</c:v>
                </c:pt>
                <c:pt idx="146">
                  <c:v>749.84688900125252</c:v>
                </c:pt>
                <c:pt idx="147">
                  <c:v>739.70265293344653</c:v>
                </c:pt>
                <c:pt idx="148">
                  <c:v>729.76619538109128</c:v>
                </c:pt>
                <c:pt idx="149">
                  <c:v>720.03578459710081</c:v>
                </c:pt>
                <c:pt idx="150">
                  <c:v>710.50961740063781</c:v>
                </c:pt>
                <c:pt idx="151">
                  <c:v>701.18581648659563</c:v>
                </c:pt>
                <c:pt idx="152">
                  <c:v>692.06242859425663</c:v>
                </c:pt>
                <c:pt idx="153">
                  <c:v>683.13742346686627</c:v>
                </c:pt>
                <c:pt idx="154">
                  <c:v>674.40869353570486</c:v>
                </c:pt>
                <c:pt idx="155">
                  <c:v>665.87405426432713</c:v>
                </c:pt>
                <c:pt idx="156">
                  <c:v>657.53124509097677</c:v>
                </c:pt>
                <c:pt idx="157">
                  <c:v>649.37793090965772</c:v>
                </c:pt>
                <c:pt idx="158">
                  <c:v>641.41170403299486</c:v>
                </c:pt>
                <c:pt idx="159">
                  <c:v>633.63008658272702</c:v>
                </c:pt>
                <c:pt idx="160">
                  <c:v>626.0305332564709</c:v>
                </c:pt>
                <c:pt idx="161">
                  <c:v>618.61043442222581</c:v>
                </c:pt>
                <c:pt idx="162">
                  <c:v>611.36711949491257</c:v>
                </c:pt>
                <c:pt idx="163">
                  <c:v>604.29786055206841</c:v>
                </c:pt>
                <c:pt idx="164">
                  <c:v>597.39987614860354</c:v>
                </c:pt>
                <c:pt idx="165">
                  <c:v>590.67033529326886</c:v>
                </c:pt>
                <c:pt idx="166">
                  <c:v>584.10636155214843</c:v>
                </c:pt>
                <c:pt idx="167">
                  <c:v>577.70503724710238</c:v>
                </c:pt>
                <c:pt idx="168">
                  <c:v>571.46340771958648</c:v>
                </c:pt>
                <c:pt idx="169">
                  <c:v>565.37848563271086</c:v>
                </c:pt>
                <c:pt idx="170">
                  <c:v>559.44725528671017</c:v>
                </c:pt>
                <c:pt idx="171">
                  <c:v>553.66667692523072</c:v>
                </c:pt>
                <c:pt idx="172">
                  <c:v>548.03369101194949</c:v>
                </c:pt>
                <c:pt idx="173">
                  <c:v>542.54522245904786</c:v>
                </c:pt>
                <c:pt idx="174">
                  <c:v>537.19818479098092</c:v>
                </c:pt>
                <c:pt idx="175">
                  <c:v>531.98948422874992</c:v>
                </c:pt>
                <c:pt idx="176">
                  <c:v>526.91602368161114</c:v>
                </c:pt>
                <c:pt idx="177">
                  <c:v>521.97470663470881</c:v>
                </c:pt>
                <c:pt idx="178">
                  <c:v>517.16244092262616</c:v>
                </c:pt>
                <c:pt idx="179">
                  <c:v>512.47614238022561</c:v>
                </c:pt>
                <c:pt idx="180">
                  <c:v>507.9127383634443</c:v>
                </c:pt>
                <c:pt idx="181">
                  <c:v>503.46917113390271</c:v>
                </c:pt>
                <c:pt idx="182">
                  <c:v>499.14240110231049</c:v>
                </c:pt>
                <c:pt idx="183">
                  <c:v>494.92940992666252</c:v>
                </c:pt>
                <c:pt idx="184">
                  <c:v>490.82720346217752</c:v>
                </c:pt>
                <c:pt idx="185">
                  <c:v>486.83281456079413</c:v>
                </c:pt>
                <c:pt idx="186">
                  <c:v>482.94330571884035</c:v>
                </c:pt>
                <c:pt idx="187">
                  <c:v>479.15577157221804</c:v>
                </c:pt>
                <c:pt idx="188">
                  <c:v>475.46734123910551</c:v>
                </c:pt>
                <c:pt idx="189">
                  <c:v>471.87518051079093</c:v>
                </c:pt>
                <c:pt idx="190">
                  <c:v>468.37649389178375</c:v>
                </c:pt>
                <c:pt idx="191">
                  <c:v>464.96852649085019</c:v>
                </c:pt>
                <c:pt idx="192">
                  <c:v>461.64856576505235</c:v>
                </c:pt>
                <c:pt idx="193">
                  <c:v>458.41394311927058</c:v>
                </c:pt>
                <c:pt idx="194">
                  <c:v>455.26203536402818</c:v>
                </c:pt>
                <c:pt idx="195">
                  <c:v>452.19026603475288</c:v>
                </c:pt>
                <c:pt idx="196">
                  <c:v>449.19610657587236</c:v>
                </c:pt>
                <c:pt idx="197">
                  <c:v>446.27707739337814</c:v>
                </c:pt>
                <c:pt idx="198">
                  <c:v>443.4307487796907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3F-4D09-8E05-11027BD63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28096"/>
        <c:axId val="209028488"/>
      </c:scatterChart>
      <c:valAx>
        <c:axId val="2090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28488"/>
        <c:crosses val="autoZero"/>
        <c:crossBetween val="midCat"/>
      </c:valAx>
      <c:valAx>
        <c:axId val="209028488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28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Cask!$G$36:$G$234</c:f>
              <c:numCache>
                <c:formatCode>General</c:formatCode>
                <c:ptCount val="199"/>
                <c:pt idx="0">
                  <c:v>3923</c:v>
                </c:pt>
                <c:pt idx="1">
                  <c:v>7955</c:v>
                </c:pt>
                <c:pt idx="2">
                  <c:v>9831</c:v>
                </c:pt>
                <c:pt idx="3">
                  <c:v>11052</c:v>
                </c:pt>
                <c:pt idx="4">
                  <c:v>11476</c:v>
                </c:pt>
                <c:pt idx="5">
                  <c:v>11582</c:v>
                </c:pt>
                <c:pt idx="6">
                  <c:v>11614</c:v>
                </c:pt>
                <c:pt idx="7">
                  <c:v>11707</c:v>
                </c:pt>
                <c:pt idx="8">
                  <c:v>11418</c:v>
                </c:pt>
                <c:pt idx="9">
                  <c:v>11089</c:v>
                </c:pt>
                <c:pt idx="10">
                  <c:v>10851</c:v>
                </c:pt>
                <c:pt idx="11">
                  <c:v>10518</c:v>
                </c:pt>
                <c:pt idx="12">
                  <c:v>10267</c:v>
                </c:pt>
                <c:pt idx="13">
                  <c:v>9833</c:v>
                </c:pt>
                <c:pt idx="14">
                  <c:v>9626</c:v>
                </c:pt>
                <c:pt idx="15">
                  <c:v>9563</c:v>
                </c:pt>
                <c:pt idx="16">
                  <c:v>9315</c:v>
                </c:pt>
                <c:pt idx="17">
                  <c:v>8980</c:v>
                </c:pt>
                <c:pt idx="18">
                  <c:v>8668</c:v>
                </c:pt>
                <c:pt idx="19">
                  <c:v>8436</c:v>
                </c:pt>
                <c:pt idx="20">
                  <c:v>8364</c:v>
                </c:pt>
                <c:pt idx="21">
                  <c:v>8006</c:v>
                </c:pt>
                <c:pt idx="22">
                  <c:v>7845</c:v>
                </c:pt>
                <c:pt idx="23">
                  <c:v>7573</c:v>
                </c:pt>
                <c:pt idx="24">
                  <c:v>7367</c:v>
                </c:pt>
                <c:pt idx="25">
                  <c:v>7165</c:v>
                </c:pt>
                <c:pt idx="26">
                  <c:v>7001</c:v>
                </c:pt>
                <c:pt idx="27">
                  <c:v>6864</c:v>
                </c:pt>
                <c:pt idx="28">
                  <c:v>6732</c:v>
                </c:pt>
                <c:pt idx="29">
                  <c:v>6441</c:v>
                </c:pt>
                <c:pt idx="30">
                  <c:v>6211</c:v>
                </c:pt>
                <c:pt idx="31">
                  <c:v>5925</c:v>
                </c:pt>
                <c:pt idx="32">
                  <c:v>5918</c:v>
                </c:pt>
                <c:pt idx="33">
                  <c:v>5817</c:v>
                </c:pt>
                <c:pt idx="34">
                  <c:v>5720</c:v>
                </c:pt>
                <c:pt idx="35">
                  <c:v>5460</c:v>
                </c:pt>
                <c:pt idx="36">
                  <c:v>5344</c:v>
                </c:pt>
                <c:pt idx="37">
                  <c:v>5169</c:v>
                </c:pt>
                <c:pt idx="38">
                  <c:v>5065</c:v>
                </c:pt>
                <c:pt idx="39">
                  <c:v>5001</c:v>
                </c:pt>
                <c:pt idx="40">
                  <c:v>4907</c:v>
                </c:pt>
                <c:pt idx="41">
                  <c:v>4611</c:v>
                </c:pt>
                <c:pt idx="42">
                  <c:v>4687</c:v>
                </c:pt>
                <c:pt idx="43">
                  <c:v>4481</c:v>
                </c:pt>
                <c:pt idx="44">
                  <c:v>4366</c:v>
                </c:pt>
                <c:pt idx="45">
                  <c:v>4383</c:v>
                </c:pt>
                <c:pt idx="46">
                  <c:v>4300</c:v>
                </c:pt>
                <c:pt idx="47">
                  <c:v>4080</c:v>
                </c:pt>
                <c:pt idx="48">
                  <c:v>4109</c:v>
                </c:pt>
                <c:pt idx="49">
                  <c:v>3909</c:v>
                </c:pt>
                <c:pt idx="50">
                  <c:v>4007</c:v>
                </c:pt>
                <c:pt idx="51">
                  <c:v>3830</c:v>
                </c:pt>
                <c:pt idx="52">
                  <c:v>3755</c:v>
                </c:pt>
                <c:pt idx="53">
                  <c:v>3714</c:v>
                </c:pt>
                <c:pt idx="54">
                  <c:v>3622</c:v>
                </c:pt>
                <c:pt idx="55">
                  <c:v>3556</c:v>
                </c:pt>
                <c:pt idx="56">
                  <c:v>3381</c:v>
                </c:pt>
                <c:pt idx="57">
                  <c:v>3321</c:v>
                </c:pt>
                <c:pt idx="58">
                  <c:v>3262</c:v>
                </c:pt>
                <c:pt idx="59">
                  <c:v>3191</c:v>
                </c:pt>
                <c:pt idx="60">
                  <c:v>3089</c:v>
                </c:pt>
                <c:pt idx="61">
                  <c:v>3059</c:v>
                </c:pt>
                <c:pt idx="62">
                  <c:v>2954</c:v>
                </c:pt>
                <c:pt idx="63">
                  <c:v>3013</c:v>
                </c:pt>
                <c:pt idx="64">
                  <c:v>3005</c:v>
                </c:pt>
                <c:pt idx="65">
                  <c:v>2746</c:v>
                </c:pt>
                <c:pt idx="66">
                  <c:v>2762</c:v>
                </c:pt>
                <c:pt idx="67">
                  <c:v>2882</c:v>
                </c:pt>
                <c:pt idx="68">
                  <c:v>2793</c:v>
                </c:pt>
                <c:pt idx="69">
                  <c:v>2580</c:v>
                </c:pt>
                <c:pt idx="70">
                  <c:v>2613</c:v>
                </c:pt>
                <c:pt idx="71">
                  <c:v>2492</c:v>
                </c:pt>
                <c:pt idx="72">
                  <c:v>2544</c:v>
                </c:pt>
                <c:pt idx="73">
                  <c:v>2543</c:v>
                </c:pt>
                <c:pt idx="74">
                  <c:v>2479</c:v>
                </c:pt>
                <c:pt idx="75">
                  <c:v>2327</c:v>
                </c:pt>
                <c:pt idx="76">
                  <c:v>2345</c:v>
                </c:pt>
                <c:pt idx="77">
                  <c:v>2337</c:v>
                </c:pt>
                <c:pt idx="78">
                  <c:v>2202</c:v>
                </c:pt>
                <c:pt idx="79">
                  <c:v>2137</c:v>
                </c:pt>
                <c:pt idx="80">
                  <c:v>2155</c:v>
                </c:pt>
                <c:pt idx="81">
                  <c:v>2032</c:v>
                </c:pt>
                <c:pt idx="82">
                  <c:v>2112</c:v>
                </c:pt>
                <c:pt idx="83">
                  <c:v>2151</c:v>
                </c:pt>
                <c:pt idx="84">
                  <c:v>2056</c:v>
                </c:pt>
                <c:pt idx="85">
                  <c:v>2037</c:v>
                </c:pt>
                <c:pt idx="86">
                  <c:v>1902</c:v>
                </c:pt>
                <c:pt idx="87">
                  <c:v>1912</c:v>
                </c:pt>
                <c:pt idx="88">
                  <c:v>1865</c:v>
                </c:pt>
                <c:pt idx="89">
                  <c:v>1850</c:v>
                </c:pt>
                <c:pt idx="90">
                  <c:v>1781</c:v>
                </c:pt>
                <c:pt idx="91">
                  <c:v>1841</c:v>
                </c:pt>
                <c:pt idx="92">
                  <c:v>1820</c:v>
                </c:pt>
                <c:pt idx="93">
                  <c:v>1745</c:v>
                </c:pt>
                <c:pt idx="94">
                  <c:v>1726</c:v>
                </c:pt>
                <c:pt idx="95">
                  <c:v>1693</c:v>
                </c:pt>
                <c:pt idx="96">
                  <c:v>1717</c:v>
                </c:pt>
                <c:pt idx="97">
                  <c:v>1644</c:v>
                </c:pt>
                <c:pt idx="98">
                  <c:v>1571</c:v>
                </c:pt>
                <c:pt idx="99">
                  <c:v>1584</c:v>
                </c:pt>
                <c:pt idx="100">
                  <c:v>1527</c:v>
                </c:pt>
                <c:pt idx="101">
                  <c:v>1496</c:v>
                </c:pt>
                <c:pt idx="102">
                  <c:v>1529</c:v>
                </c:pt>
                <c:pt idx="103">
                  <c:v>1525</c:v>
                </c:pt>
                <c:pt idx="104">
                  <c:v>1514</c:v>
                </c:pt>
                <c:pt idx="105">
                  <c:v>1377</c:v>
                </c:pt>
                <c:pt idx="106">
                  <c:v>1399</c:v>
                </c:pt>
                <c:pt idx="107">
                  <c:v>1438</c:v>
                </c:pt>
                <c:pt idx="108">
                  <c:v>1408</c:v>
                </c:pt>
                <c:pt idx="109">
                  <c:v>1339</c:v>
                </c:pt>
                <c:pt idx="110">
                  <c:v>1300</c:v>
                </c:pt>
                <c:pt idx="111">
                  <c:v>1301</c:v>
                </c:pt>
                <c:pt idx="112">
                  <c:v>1277</c:v>
                </c:pt>
                <c:pt idx="113">
                  <c:v>1346</c:v>
                </c:pt>
                <c:pt idx="114">
                  <c:v>1270</c:v>
                </c:pt>
                <c:pt idx="115">
                  <c:v>1239</c:v>
                </c:pt>
                <c:pt idx="116">
                  <c:v>1236</c:v>
                </c:pt>
                <c:pt idx="117">
                  <c:v>1263</c:v>
                </c:pt>
                <c:pt idx="118">
                  <c:v>1247</c:v>
                </c:pt>
                <c:pt idx="119">
                  <c:v>1146</c:v>
                </c:pt>
                <c:pt idx="120">
                  <c:v>1124</c:v>
                </c:pt>
                <c:pt idx="121">
                  <c:v>1170</c:v>
                </c:pt>
                <c:pt idx="122">
                  <c:v>1088</c:v>
                </c:pt>
                <c:pt idx="123">
                  <c:v>1077</c:v>
                </c:pt>
                <c:pt idx="124">
                  <c:v>1086</c:v>
                </c:pt>
                <c:pt idx="125">
                  <c:v>1099</c:v>
                </c:pt>
                <c:pt idx="126">
                  <c:v>972</c:v>
                </c:pt>
                <c:pt idx="127">
                  <c:v>1038</c:v>
                </c:pt>
                <c:pt idx="128">
                  <c:v>1067</c:v>
                </c:pt>
                <c:pt idx="129">
                  <c:v>1010</c:v>
                </c:pt>
                <c:pt idx="130">
                  <c:v>940</c:v>
                </c:pt>
                <c:pt idx="131">
                  <c:v>1009</c:v>
                </c:pt>
                <c:pt idx="132">
                  <c:v>1006</c:v>
                </c:pt>
                <c:pt idx="133">
                  <c:v>940</c:v>
                </c:pt>
                <c:pt idx="134">
                  <c:v>943</c:v>
                </c:pt>
                <c:pt idx="135">
                  <c:v>1015</c:v>
                </c:pt>
                <c:pt idx="136">
                  <c:v>907</c:v>
                </c:pt>
                <c:pt idx="137">
                  <c:v>902</c:v>
                </c:pt>
                <c:pt idx="138">
                  <c:v>916</c:v>
                </c:pt>
                <c:pt idx="139">
                  <c:v>833</c:v>
                </c:pt>
                <c:pt idx="140">
                  <c:v>865</c:v>
                </c:pt>
                <c:pt idx="141">
                  <c:v>897</c:v>
                </c:pt>
                <c:pt idx="142">
                  <c:v>822</c:v>
                </c:pt>
                <c:pt idx="143">
                  <c:v>823</c:v>
                </c:pt>
                <c:pt idx="144">
                  <c:v>873</c:v>
                </c:pt>
                <c:pt idx="145">
                  <c:v>828</c:v>
                </c:pt>
                <c:pt idx="146">
                  <c:v>881</c:v>
                </c:pt>
                <c:pt idx="147">
                  <c:v>820</c:v>
                </c:pt>
                <c:pt idx="148">
                  <c:v>811</c:v>
                </c:pt>
                <c:pt idx="149">
                  <c:v>761</c:v>
                </c:pt>
                <c:pt idx="150">
                  <c:v>769</c:v>
                </c:pt>
                <c:pt idx="151">
                  <c:v>741</c:v>
                </c:pt>
                <c:pt idx="152">
                  <c:v>731</c:v>
                </c:pt>
                <c:pt idx="153">
                  <c:v>759</c:v>
                </c:pt>
                <c:pt idx="154">
                  <c:v>736</c:v>
                </c:pt>
                <c:pt idx="155">
                  <c:v>737</c:v>
                </c:pt>
                <c:pt idx="156">
                  <c:v>723</c:v>
                </c:pt>
                <c:pt idx="157">
                  <c:v>713</c:v>
                </c:pt>
                <c:pt idx="158">
                  <c:v>675</c:v>
                </c:pt>
                <c:pt idx="159">
                  <c:v>676</c:v>
                </c:pt>
                <c:pt idx="160">
                  <c:v>703</c:v>
                </c:pt>
                <c:pt idx="161">
                  <c:v>685</c:v>
                </c:pt>
                <c:pt idx="162">
                  <c:v>690</c:v>
                </c:pt>
                <c:pt idx="163">
                  <c:v>675</c:v>
                </c:pt>
                <c:pt idx="164">
                  <c:v>615</c:v>
                </c:pt>
                <c:pt idx="165">
                  <c:v>620</c:v>
                </c:pt>
                <c:pt idx="166">
                  <c:v>645</c:v>
                </c:pt>
                <c:pt idx="167">
                  <c:v>607</c:v>
                </c:pt>
                <c:pt idx="168">
                  <c:v>624</c:v>
                </c:pt>
                <c:pt idx="169">
                  <c:v>603</c:v>
                </c:pt>
                <c:pt idx="170">
                  <c:v>614</c:v>
                </c:pt>
                <c:pt idx="171">
                  <c:v>638</c:v>
                </c:pt>
                <c:pt idx="172">
                  <c:v>654</c:v>
                </c:pt>
                <c:pt idx="173">
                  <c:v>587</c:v>
                </c:pt>
                <c:pt idx="174">
                  <c:v>564</c:v>
                </c:pt>
                <c:pt idx="175">
                  <c:v>572</c:v>
                </c:pt>
                <c:pt idx="176">
                  <c:v>555</c:v>
                </c:pt>
                <c:pt idx="177">
                  <c:v>594</c:v>
                </c:pt>
                <c:pt idx="178">
                  <c:v>565</c:v>
                </c:pt>
                <c:pt idx="179">
                  <c:v>570</c:v>
                </c:pt>
                <c:pt idx="180">
                  <c:v>548</c:v>
                </c:pt>
                <c:pt idx="181">
                  <c:v>551</c:v>
                </c:pt>
                <c:pt idx="182">
                  <c:v>515</c:v>
                </c:pt>
                <c:pt idx="183">
                  <c:v>531</c:v>
                </c:pt>
                <c:pt idx="184">
                  <c:v>526</c:v>
                </c:pt>
                <c:pt idx="185">
                  <c:v>545</c:v>
                </c:pt>
                <c:pt idx="186">
                  <c:v>494</c:v>
                </c:pt>
                <c:pt idx="187">
                  <c:v>506</c:v>
                </c:pt>
                <c:pt idx="188">
                  <c:v>473</c:v>
                </c:pt>
                <c:pt idx="189">
                  <c:v>508</c:v>
                </c:pt>
                <c:pt idx="190">
                  <c:v>521</c:v>
                </c:pt>
                <c:pt idx="191">
                  <c:v>452</c:v>
                </c:pt>
                <c:pt idx="192">
                  <c:v>514</c:v>
                </c:pt>
                <c:pt idx="193">
                  <c:v>468</c:v>
                </c:pt>
                <c:pt idx="194">
                  <c:v>445</c:v>
                </c:pt>
                <c:pt idx="195">
                  <c:v>478</c:v>
                </c:pt>
                <c:pt idx="196">
                  <c:v>461</c:v>
                </c:pt>
                <c:pt idx="197">
                  <c:v>435</c:v>
                </c:pt>
                <c:pt idx="198">
                  <c:v>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6-4EBB-A62B-BD5D146224E5}"/>
            </c:ext>
          </c:extLst>
        </c:ser>
        <c:ser>
          <c:idx val="1"/>
          <c:order val="1"/>
          <c:marker>
            <c:symbol val="none"/>
          </c:marker>
          <c:xVal>
            <c:numRef>
              <c:f>Cask!$C$36:$C$234</c:f>
              <c:numCache>
                <c:formatCode>General</c:formatCode>
                <c:ptCount val="199"/>
                <c:pt idx="0">
                  <c:v>5.0000000000000001E-4</c:v>
                </c:pt>
                <c:pt idx="1">
                  <c:v>1.5E-3</c:v>
                </c:pt>
                <c:pt idx="2">
                  <c:v>2.5000000000000001E-3</c:v>
                </c:pt>
                <c:pt idx="3">
                  <c:v>3.5000000000000001E-3</c:v>
                </c:pt>
                <c:pt idx="4">
                  <c:v>4.4999999999999997E-3</c:v>
                </c:pt>
                <c:pt idx="5">
                  <c:v>5.4999999999999997E-3</c:v>
                </c:pt>
                <c:pt idx="6">
                  <c:v>6.4999999999999997E-3</c:v>
                </c:pt>
                <c:pt idx="7">
                  <c:v>7.4999999999999997E-3</c:v>
                </c:pt>
                <c:pt idx="8">
                  <c:v>8.5000000000000006E-3</c:v>
                </c:pt>
                <c:pt idx="9">
                  <c:v>9.4999999999999998E-3</c:v>
                </c:pt>
                <c:pt idx="10">
                  <c:v>1.0500000000000001E-2</c:v>
                </c:pt>
                <c:pt idx="11">
                  <c:v>1.15E-2</c:v>
                </c:pt>
                <c:pt idx="12">
                  <c:v>1.2500000000000001E-2</c:v>
                </c:pt>
                <c:pt idx="13">
                  <c:v>1.35E-2</c:v>
                </c:pt>
                <c:pt idx="14">
                  <c:v>1.4500000000000001E-2</c:v>
                </c:pt>
                <c:pt idx="15">
                  <c:v>1.55E-2</c:v>
                </c:pt>
                <c:pt idx="16">
                  <c:v>1.6500000000000001E-2</c:v>
                </c:pt>
                <c:pt idx="17">
                  <c:v>1.7500000000000002E-2</c:v>
                </c:pt>
                <c:pt idx="18">
                  <c:v>1.8499999999999999E-2</c:v>
                </c:pt>
                <c:pt idx="19">
                  <c:v>1.95E-2</c:v>
                </c:pt>
                <c:pt idx="20">
                  <c:v>2.0500000000000001E-2</c:v>
                </c:pt>
                <c:pt idx="21">
                  <c:v>2.1499999999999998E-2</c:v>
                </c:pt>
                <c:pt idx="22">
                  <c:v>2.2499999999999999E-2</c:v>
                </c:pt>
                <c:pt idx="23">
                  <c:v>2.35E-2</c:v>
                </c:pt>
                <c:pt idx="24">
                  <c:v>2.4500000000000001E-2</c:v>
                </c:pt>
                <c:pt idx="25">
                  <c:v>2.5499999999999998E-2</c:v>
                </c:pt>
                <c:pt idx="26">
                  <c:v>2.6499999999999999E-2</c:v>
                </c:pt>
                <c:pt idx="27">
                  <c:v>2.75E-2</c:v>
                </c:pt>
                <c:pt idx="28">
                  <c:v>2.8500000000000001E-2</c:v>
                </c:pt>
                <c:pt idx="29">
                  <c:v>2.9499999999999998E-2</c:v>
                </c:pt>
                <c:pt idx="30">
                  <c:v>3.0499999999999999E-2</c:v>
                </c:pt>
                <c:pt idx="31">
                  <c:v>3.15E-2</c:v>
                </c:pt>
                <c:pt idx="32">
                  <c:v>3.2500000000000001E-2</c:v>
                </c:pt>
                <c:pt idx="33">
                  <c:v>3.3500000000000002E-2</c:v>
                </c:pt>
                <c:pt idx="34">
                  <c:v>3.4500000000000003E-2</c:v>
                </c:pt>
                <c:pt idx="35">
                  <c:v>3.5499999999999997E-2</c:v>
                </c:pt>
                <c:pt idx="36">
                  <c:v>3.6499999999999998E-2</c:v>
                </c:pt>
                <c:pt idx="37">
                  <c:v>3.7499999999999999E-2</c:v>
                </c:pt>
                <c:pt idx="38">
                  <c:v>3.85E-2</c:v>
                </c:pt>
                <c:pt idx="39">
                  <c:v>3.95E-2</c:v>
                </c:pt>
                <c:pt idx="40">
                  <c:v>4.0500000000000001E-2</c:v>
                </c:pt>
                <c:pt idx="41">
                  <c:v>4.1500000000000002E-2</c:v>
                </c:pt>
                <c:pt idx="42">
                  <c:v>4.2500000000000003E-2</c:v>
                </c:pt>
                <c:pt idx="43">
                  <c:v>4.3499999999999997E-2</c:v>
                </c:pt>
                <c:pt idx="44">
                  <c:v>4.4499999999999998E-2</c:v>
                </c:pt>
                <c:pt idx="45">
                  <c:v>4.5499999999999999E-2</c:v>
                </c:pt>
                <c:pt idx="46">
                  <c:v>4.65E-2</c:v>
                </c:pt>
                <c:pt idx="47">
                  <c:v>4.7500000000000001E-2</c:v>
                </c:pt>
                <c:pt idx="48">
                  <c:v>4.8500000000000001E-2</c:v>
                </c:pt>
                <c:pt idx="49">
                  <c:v>4.9500000000000002E-2</c:v>
                </c:pt>
                <c:pt idx="50">
                  <c:v>5.0500000000000003E-2</c:v>
                </c:pt>
                <c:pt idx="51">
                  <c:v>5.1499999999999997E-2</c:v>
                </c:pt>
                <c:pt idx="52">
                  <c:v>5.2499999999999998E-2</c:v>
                </c:pt>
                <c:pt idx="53">
                  <c:v>5.3499999999999999E-2</c:v>
                </c:pt>
                <c:pt idx="54">
                  <c:v>5.45E-2</c:v>
                </c:pt>
                <c:pt idx="55">
                  <c:v>5.5500000000000001E-2</c:v>
                </c:pt>
                <c:pt idx="56">
                  <c:v>5.6500000000000002E-2</c:v>
                </c:pt>
                <c:pt idx="57">
                  <c:v>5.7500000000000002E-2</c:v>
                </c:pt>
                <c:pt idx="58">
                  <c:v>5.8500000000000003E-2</c:v>
                </c:pt>
                <c:pt idx="59">
                  <c:v>5.9499999999999997E-2</c:v>
                </c:pt>
                <c:pt idx="60">
                  <c:v>6.0499999999999998E-2</c:v>
                </c:pt>
                <c:pt idx="61">
                  <c:v>6.1499999999999999E-2</c:v>
                </c:pt>
                <c:pt idx="62">
                  <c:v>6.25E-2</c:v>
                </c:pt>
                <c:pt idx="63">
                  <c:v>6.3500000000000001E-2</c:v>
                </c:pt>
                <c:pt idx="64">
                  <c:v>6.4500000000000002E-2</c:v>
                </c:pt>
                <c:pt idx="65">
                  <c:v>6.5500000000000003E-2</c:v>
                </c:pt>
                <c:pt idx="66">
                  <c:v>6.6500000000000004E-2</c:v>
                </c:pt>
                <c:pt idx="67">
                  <c:v>6.7500000000000004E-2</c:v>
                </c:pt>
                <c:pt idx="68">
                  <c:v>6.8500000000000005E-2</c:v>
                </c:pt>
                <c:pt idx="69">
                  <c:v>6.9500000000000006E-2</c:v>
                </c:pt>
                <c:pt idx="70">
                  <c:v>7.0499999999999993E-2</c:v>
                </c:pt>
                <c:pt idx="71">
                  <c:v>7.1499999999999994E-2</c:v>
                </c:pt>
                <c:pt idx="72">
                  <c:v>7.2499999999999995E-2</c:v>
                </c:pt>
                <c:pt idx="73">
                  <c:v>7.3499999999999996E-2</c:v>
                </c:pt>
                <c:pt idx="74">
                  <c:v>7.4499999999999997E-2</c:v>
                </c:pt>
                <c:pt idx="75">
                  <c:v>7.5499999999999998E-2</c:v>
                </c:pt>
                <c:pt idx="76">
                  <c:v>7.6499999999999999E-2</c:v>
                </c:pt>
                <c:pt idx="77">
                  <c:v>7.7499999999999999E-2</c:v>
                </c:pt>
                <c:pt idx="78">
                  <c:v>7.85E-2</c:v>
                </c:pt>
                <c:pt idx="79">
                  <c:v>7.9500000000000001E-2</c:v>
                </c:pt>
                <c:pt idx="80">
                  <c:v>8.0500000000000002E-2</c:v>
                </c:pt>
                <c:pt idx="81">
                  <c:v>8.1500000000000003E-2</c:v>
                </c:pt>
                <c:pt idx="82">
                  <c:v>8.2500000000000004E-2</c:v>
                </c:pt>
                <c:pt idx="83">
                  <c:v>8.3500000000000005E-2</c:v>
                </c:pt>
                <c:pt idx="84">
                  <c:v>8.4500000000000006E-2</c:v>
                </c:pt>
                <c:pt idx="85">
                  <c:v>8.5500000000000007E-2</c:v>
                </c:pt>
                <c:pt idx="86">
                  <c:v>8.6499999999999994E-2</c:v>
                </c:pt>
                <c:pt idx="87">
                  <c:v>8.7499999999999994E-2</c:v>
                </c:pt>
                <c:pt idx="88">
                  <c:v>8.8499999999999995E-2</c:v>
                </c:pt>
                <c:pt idx="89">
                  <c:v>8.9499999999999996E-2</c:v>
                </c:pt>
                <c:pt idx="90">
                  <c:v>9.0499999999999997E-2</c:v>
                </c:pt>
                <c:pt idx="91">
                  <c:v>9.1499999999999998E-2</c:v>
                </c:pt>
                <c:pt idx="92">
                  <c:v>9.2499999999999999E-2</c:v>
                </c:pt>
                <c:pt idx="93">
                  <c:v>9.35E-2</c:v>
                </c:pt>
                <c:pt idx="94">
                  <c:v>9.4500000000000001E-2</c:v>
                </c:pt>
                <c:pt idx="95">
                  <c:v>9.5500000000000002E-2</c:v>
                </c:pt>
                <c:pt idx="96">
                  <c:v>9.6500000000000002E-2</c:v>
                </c:pt>
                <c:pt idx="97">
                  <c:v>9.7500000000000003E-2</c:v>
                </c:pt>
                <c:pt idx="98">
                  <c:v>9.8500000000000004E-2</c:v>
                </c:pt>
                <c:pt idx="99">
                  <c:v>9.9500000000000005E-2</c:v>
                </c:pt>
                <c:pt idx="100">
                  <c:v>0.10050000000000001</c:v>
                </c:pt>
                <c:pt idx="101">
                  <c:v>0.10150000000000001</c:v>
                </c:pt>
                <c:pt idx="102">
                  <c:v>0.10249999999999999</c:v>
                </c:pt>
                <c:pt idx="103">
                  <c:v>0.10349999999999999</c:v>
                </c:pt>
                <c:pt idx="104">
                  <c:v>0.1045</c:v>
                </c:pt>
                <c:pt idx="105">
                  <c:v>0.1055</c:v>
                </c:pt>
                <c:pt idx="106">
                  <c:v>0.1065</c:v>
                </c:pt>
                <c:pt idx="107">
                  <c:v>0.1075</c:v>
                </c:pt>
                <c:pt idx="108">
                  <c:v>0.1085</c:v>
                </c:pt>
                <c:pt idx="109">
                  <c:v>0.1095</c:v>
                </c:pt>
                <c:pt idx="110">
                  <c:v>0.1105</c:v>
                </c:pt>
                <c:pt idx="111">
                  <c:v>0.1115</c:v>
                </c:pt>
                <c:pt idx="112">
                  <c:v>0.1125</c:v>
                </c:pt>
                <c:pt idx="113">
                  <c:v>0.1135</c:v>
                </c:pt>
                <c:pt idx="114">
                  <c:v>0.1145</c:v>
                </c:pt>
                <c:pt idx="115">
                  <c:v>0.11550000000000001</c:v>
                </c:pt>
                <c:pt idx="116">
                  <c:v>0.11650000000000001</c:v>
                </c:pt>
                <c:pt idx="117">
                  <c:v>0.11749999999999999</c:v>
                </c:pt>
                <c:pt idx="118">
                  <c:v>0.11849999999999999</c:v>
                </c:pt>
                <c:pt idx="119">
                  <c:v>0.1195</c:v>
                </c:pt>
                <c:pt idx="120">
                  <c:v>0.1205</c:v>
                </c:pt>
                <c:pt idx="121">
                  <c:v>0.1215</c:v>
                </c:pt>
                <c:pt idx="122">
                  <c:v>0.1225</c:v>
                </c:pt>
                <c:pt idx="123">
                  <c:v>0.1235</c:v>
                </c:pt>
                <c:pt idx="124">
                  <c:v>0.1245</c:v>
                </c:pt>
                <c:pt idx="125">
                  <c:v>0.1255</c:v>
                </c:pt>
                <c:pt idx="126">
                  <c:v>0.1265</c:v>
                </c:pt>
                <c:pt idx="127">
                  <c:v>0.1275</c:v>
                </c:pt>
                <c:pt idx="128">
                  <c:v>0.1285</c:v>
                </c:pt>
                <c:pt idx="129">
                  <c:v>0.1295</c:v>
                </c:pt>
                <c:pt idx="130">
                  <c:v>0.1305</c:v>
                </c:pt>
                <c:pt idx="131">
                  <c:v>0.13150000000000001</c:v>
                </c:pt>
                <c:pt idx="132">
                  <c:v>0.13250000000000001</c:v>
                </c:pt>
                <c:pt idx="133">
                  <c:v>0.13350000000000001</c:v>
                </c:pt>
                <c:pt idx="134">
                  <c:v>0.13450000000000001</c:v>
                </c:pt>
                <c:pt idx="135">
                  <c:v>0.13550000000000001</c:v>
                </c:pt>
                <c:pt idx="136">
                  <c:v>0.13650000000000001</c:v>
                </c:pt>
                <c:pt idx="137">
                  <c:v>0.13750000000000001</c:v>
                </c:pt>
                <c:pt idx="138">
                  <c:v>0.13850000000000001</c:v>
                </c:pt>
                <c:pt idx="139">
                  <c:v>0.13950000000000001</c:v>
                </c:pt>
                <c:pt idx="140">
                  <c:v>0.14050000000000001</c:v>
                </c:pt>
                <c:pt idx="141">
                  <c:v>0.14149999999999999</c:v>
                </c:pt>
                <c:pt idx="142">
                  <c:v>0.14249999999999999</c:v>
                </c:pt>
                <c:pt idx="143">
                  <c:v>0.14349999999999999</c:v>
                </c:pt>
                <c:pt idx="144">
                  <c:v>0.14449999999999999</c:v>
                </c:pt>
                <c:pt idx="145">
                  <c:v>0.14549999999999999</c:v>
                </c:pt>
                <c:pt idx="146">
                  <c:v>0.14649999999999999</c:v>
                </c:pt>
                <c:pt idx="147">
                  <c:v>0.14749999999999999</c:v>
                </c:pt>
                <c:pt idx="148">
                  <c:v>0.14849999999999999</c:v>
                </c:pt>
                <c:pt idx="149">
                  <c:v>0.14949999999999999</c:v>
                </c:pt>
                <c:pt idx="150">
                  <c:v>0.15049999999999999</c:v>
                </c:pt>
                <c:pt idx="151">
                  <c:v>0.1515</c:v>
                </c:pt>
                <c:pt idx="152">
                  <c:v>0.1525</c:v>
                </c:pt>
                <c:pt idx="153">
                  <c:v>0.1535</c:v>
                </c:pt>
                <c:pt idx="154">
                  <c:v>0.1545</c:v>
                </c:pt>
                <c:pt idx="155">
                  <c:v>0.1555</c:v>
                </c:pt>
                <c:pt idx="156">
                  <c:v>0.1565</c:v>
                </c:pt>
                <c:pt idx="157">
                  <c:v>0.1575</c:v>
                </c:pt>
                <c:pt idx="158">
                  <c:v>0.1585</c:v>
                </c:pt>
                <c:pt idx="159">
                  <c:v>0.1595</c:v>
                </c:pt>
                <c:pt idx="160">
                  <c:v>0.1605</c:v>
                </c:pt>
                <c:pt idx="161">
                  <c:v>0.1615</c:v>
                </c:pt>
                <c:pt idx="162">
                  <c:v>0.16250000000000001</c:v>
                </c:pt>
                <c:pt idx="163">
                  <c:v>0.16350000000000001</c:v>
                </c:pt>
                <c:pt idx="164">
                  <c:v>0.16450000000000001</c:v>
                </c:pt>
                <c:pt idx="165">
                  <c:v>0.16550000000000001</c:v>
                </c:pt>
                <c:pt idx="166">
                  <c:v>0.16650000000000001</c:v>
                </c:pt>
                <c:pt idx="167">
                  <c:v>0.16750000000000001</c:v>
                </c:pt>
                <c:pt idx="168">
                  <c:v>0.16850000000000001</c:v>
                </c:pt>
                <c:pt idx="169">
                  <c:v>0.16950000000000001</c:v>
                </c:pt>
                <c:pt idx="170">
                  <c:v>0.17050000000000001</c:v>
                </c:pt>
                <c:pt idx="171">
                  <c:v>0.17150000000000001</c:v>
                </c:pt>
                <c:pt idx="172">
                  <c:v>0.17249999999999999</c:v>
                </c:pt>
                <c:pt idx="173">
                  <c:v>0.17349999999999999</c:v>
                </c:pt>
                <c:pt idx="174">
                  <c:v>0.17449999999999999</c:v>
                </c:pt>
                <c:pt idx="175">
                  <c:v>0.17549999999999999</c:v>
                </c:pt>
                <c:pt idx="176">
                  <c:v>0.17649999999999999</c:v>
                </c:pt>
                <c:pt idx="177">
                  <c:v>0.17749999999999999</c:v>
                </c:pt>
                <c:pt idx="178">
                  <c:v>0.17849999999999999</c:v>
                </c:pt>
                <c:pt idx="179">
                  <c:v>0.17949999999999999</c:v>
                </c:pt>
                <c:pt idx="180">
                  <c:v>0.18049999999999999</c:v>
                </c:pt>
                <c:pt idx="181">
                  <c:v>0.18149999999999999</c:v>
                </c:pt>
                <c:pt idx="182">
                  <c:v>0.1825</c:v>
                </c:pt>
                <c:pt idx="183">
                  <c:v>0.1835</c:v>
                </c:pt>
                <c:pt idx="184">
                  <c:v>0.1845</c:v>
                </c:pt>
                <c:pt idx="185">
                  <c:v>0.1855</c:v>
                </c:pt>
                <c:pt idx="186">
                  <c:v>0.1865</c:v>
                </c:pt>
                <c:pt idx="187">
                  <c:v>0.1875</c:v>
                </c:pt>
                <c:pt idx="188">
                  <c:v>0.1885</c:v>
                </c:pt>
                <c:pt idx="189">
                  <c:v>0.1895</c:v>
                </c:pt>
                <c:pt idx="190">
                  <c:v>0.1905</c:v>
                </c:pt>
                <c:pt idx="191">
                  <c:v>0.1915</c:v>
                </c:pt>
                <c:pt idx="192">
                  <c:v>0.1925</c:v>
                </c:pt>
                <c:pt idx="193">
                  <c:v>0.19350000000000001</c:v>
                </c:pt>
                <c:pt idx="194">
                  <c:v>0.19450000000000001</c:v>
                </c:pt>
                <c:pt idx="195">
                  <c:v>0.19550000000000001</c:v>
                </c:pt>
                <c:pt idx="196">
                  <c:v>0.19650000000000001</c:v>
                </c:pt>
                <c:pt idx="197">
                  <c:v>0.19750000000000001</c:v>
                </c:pt>
                <c:pt idx="198">
                  <c:v>0.19850000000000001</c:v>
                </c:pt>
              </c:numCache>
            </c:numRef>
          </c:xVal>
          <c:yVal>
            <c:numRef>
              <c:f>Cask!$P$36:$P$234</c:f>
              <c:numCache>
                <c:formatCode>General</c:formatCode>
                <c:ptCount val="199"/>
                <c:pt idx="0">
                  <c:v>3406.1686258366494</c:v>
                </c:pt>
                <c:pt idx="1">
                  <c:v>7895.8732689132485</c:v>
                </c:pt>
                <c:pt idx="2">
                  <c:v>9433.5011898764387</c:v>
                </c:pt>
                <c:pt idx="3">
                  <c:v>10239.573825636146</c:v>
                </c:pt>
                <c:pt idx="4">
                  <c:v>10867.409750936855</c:v>
                </c:pt>
                <c:pt idx="5">
                  <c:v>11187.672563035758</c:v>
                </c:pt>
                <c:pt idx="6">
                  <c:v>11245.964677905709</c:v>
                </c:pt>
                <c:pt idx="7">
                  <c:v>11135.949670720802</c:v>
                </c:pt>
                <c:pt idx="8">
                  <c:v>10933.290809085536</c:v>
                </c:pt>
                <c:pt idx="9">
                  <c:v>10691.686519571722</c:v>
                </c:pt>
                <c:pt idx="10">
                  <c:v>10440.513094661737</c:v>
                </c:pt>
                <c:pt idx="11">
                  <c:v>10189.534076666432</c:v>
                </c:pt>
                <c:pt idx="12">
                  <c:v>9938.7310723825121</c:v>
                </c:pt>
                <c:pt idx="13">
                  <c:v>9686.4418621136338</c:v>
                </c:pt>
                <c:pt idx="14">
                  <c:v>9432.9850808964165</c:v>
                </c:pt>
                <c:pt idx="15">
                  <c:v>9180.7657166673634</c:v>
                </c:pt>
                <c:pt idx="16">
                  <c:v>8932.9308227774454</c:v>
                </c:pt>
                <c:pt idx="17">
                  <c:v>8692.0785011414664</c:v>
                </c:pt>
                <c:pt idx="18">
                  <c:v>8459.6198388749472</c:v>
                </c:pt>
                <c:pt idx="19">
                  <c:v>8235.7725642928872</c:v>
                </c:pt>
                <c:pt idx="20">
                  <c:v>8019.9192124205501</c:v>
                </c:pt>
                <c:pt idx="21">
                  <c:v>7811.0625520414005</c:v>
                </c:pt>
                <c:pt idx="22">
                  <c:v>7608.2078225609539</c:v>
                </c:pt>
                <c:pt idx="23">
                  <c:v>7410.6021864571012</c:v>
                </c:pt>
                <c:pt idx="24">
                  <c:v>7217.8309092959908</c:v>
                </c:pt>
                <c:pt idx="25">
                  <c:v>7029.8043986923713</c:v>
                </c:pt>
                <c:pt idx="26">
                  <c:v>6846.6798945971077</c:v>
                </c:pt>
                <c:pt idx="27">
                  <c:v>6668.7570602970918</c:v>
                </c:pt>
                <c:pt idx="28">
                  <c:v>6496.3761219271009</c:v>
                </c:pt>
                <c:pt idx="29">
                  <c:v>6329.8356435163669</c:v>
                </c:pt>
                <c:pt idx="30">
                  <c:v>6169.3371925421279</c:v>
                </c:pt>
                <c:pt idx="31">
                  <c:v>6014.9570894002445</c:v>
                </c:pt>
                <c:pt idx="32">
                  <c:v>5866.6411795998747</c:v>
                </c:pt>
                <c:pt idx="33">
                  <c:v>5724.2166339386813</c:v>
                </c:pt>
                <c:pt idx="34">
                  <c:v>5587.4144973494276</c:v>
                </c:pt>
                <c:pt idx="35">
                  <c:v>5455.8974214566988</c:v>
                </c:pt>
                <c:pt idx="36">
                  <c:v>5329.2882060166885</c:v>
                </c:pt>
                <c:pt idx="37">
                  <c:v>5207.1960755710325</c:v>
                </c:pt>
                <c:pt idx="38">
                  <c:v>5089.238810678743</c:v>
                </c:pt>
                <c:pt idx="39">
                  <c:v>4975.0598315737634</c:v>
                </c:pt>
                <c:pt idx="40">
                  <c:v>4864.340065659846</c:v>
                </c:pt>
                <c:pt idx="41">
                  <c:v>4756.8049330551748</c:v>
                </c:pt>
                <c:pt idx="42">
                  <c:v>4652.2270920253814</c:v>
                </c:pt>
                <c:pt idx="43">
                  <c:v>4550.4257408079966</c:v>
                </c:pt>
                <c:pt idx="44">
                  <c:v>4451.2633145996415</c:v>
                </c:pt>
                <c:pt idx="45">
                  <c:v>4354.6403814472587</c:v>
                </c:pt>
                <c:pt idx="46">
                  <c:v>4260.4894569130138</c:v>
                </c:pt>
                <c:pt idx="47">
                  <c:v>4168.7683466812778</c:v>
                </c:pt>
                <c:pt idx="48">
                  <c:v>4079.4535050885443</c:v>
                </c:pt>
                <c:pt idx="49">
                  <c:v>3992.5337774874038</c:v>
                </c:pt>
                <c:pt idx="50">
                  <c:v>3908.0047831681595</c:v>
                </c:pt>
                <c:pt idx="51">
                  <c:v>3825.8640979796769</c:v>
                </c:pt>
                <c:pt idx="52">
                  <c:v>3746.1073141879137</c:v>
                </c:pt>
                <c:pt idx="53">
                  <c:v>3668.7249901041687</c:v>
                </c:pt>
                <c:pt idx="54">
                  <c:v>3593.700452969264</c:v>
                </c:pt>
                <c:pt idx="55">
                  <c:v>3521.0083840293237</c:v>
                </c:pt>
                <c:pt idx="56">
                  <c:v>3450.6140927315373</c:v>
                </c:pt>
                <c:pt idx="57">
                  <c:v>3382.4733753394271</c:v>
                </c:pt>
                <c:pt idx="58">
                  <c:v>3316.5328498421582</c:v>
                </c:pt>
                <c:pt idx="59">
                  <c:v>3252.7306617709569</c:v>
                </c:pt>
                <c:pt idx="60">
                  <c:v>3190.9974626219268</c:v>
                </c:pt>
                <c:pt idx="61">
                  <c:v>3131.2575724757098</c:v>
                </c:pt>
                <c:pt idx="62">
                  <c:v>3073.4302498452284</c:v>
                </c:pt>
                <c:pt idx="63">
                  <c:v>3017.4310037956111</c:v>
                </c:pt>
                <c:pt idx="64">
                  <c:v>2963.1728952413127</c:v>
                </c:pt>
                <c:pt idx="65">
                  <c:v>2910.5677855285899</c:v>
                </c:pt>
                <c:pt idx="66">
                  <c:v>2859.5275006324432</c:v>
                </c:pt>
                <c:pt idx="67">
                  <c:v>2809.9648883546615</c:v>
                </c:pt>
                <c:pt idx="68">
                  <c:v>2761.7947537316259</c:v>
                </c:pt>
                <c:pt idx="69">
                  <c:v>2714.9346644532893</c:v>
                </c:pt>
                <c:pt idx="70">
                  <c:v>2669.3056235183485</c:v>
                </c:pt>
                <c:pt idx="71">
                  <c:v>2624.8326106984887</c:v>
                </c:pt>
                <c:pt idx="72">
                  <c:v>2581.4449977682339</c:v>
                </c:pt>
                <c:pt idx="73">
                  <c:v>2539.0768449951634</c:v>
                </c:pt>
                <c:pt idx="74">
                  <c:v>2497.6670881959558</c:v>
                </c:pt>
                <c:pt idx="75">
                  <c:v>2457.159626858961</c:v>
                </c:pt>
                <c:pt idx="76">
                  <c:v>2417.5033245175091</c:v>
                </c:pt>
                <c:pt idx="77">
                  <c:v>2378.6519328229101</c:v>
                </c:pt>
                <c:pt idx="78">
                  <c:v>2340.5639506950292</c:v>
                </c:pt>
                <c:pt idx="79">
                  <c:v>2303.2024295934275</c:v>
                </c:pt>
                <c:pt idx="80">
                  <c:v>2266.5347354158371</c:v>
                </c:pt>
                <c:pt idx="81">
                  <c:v>2230.5322768465567</c:v>
                </c:pt>
                <c:pt idx="82">
                  <c:v>2195.1702091903708</c:v>
                </c:pt>
                <c:pt idx="83">
                  <c:v>2160.4271218758945</c:v>
                </c:pt>
                <c:pt idx="84">
                  <c:v>2126.2847169272882</c:v>
                </c:pt>
                <c:pt idx="85">
                  <c:v>2092.7274848110014</c:v>
                </c:pt>
                <c:pt idx="86">
                  <c:v>2059.7423831855463</c:v>
                </c:pt>
                <c:pt idx="87">
                  <c:v>2027.3185232337521</c:v>
                </c:pt>
                <c:pt idx="88">
                  <c:v>1995.4468674513778</c:v>
                </c:pt>
                <c:pt idx="89">
                  <c:v>1964.1199420127314</c:v>
                </c:pt>
                <c:pt idx="90">
                  <c:v>1933.3315661397162</c:v>
                </c:pt>
                <c:pt idx="91">
                  <c:v>1903.0766002696612</c:v>
                </c:pt>
                <c:pt idx="92">
                  <c:v>1873.3507142514065</c:v>
                </c:pt>
                <c:pt idx="93">
                  <c:v>1844.1501762988742</c:v>
                </c:pt>
                <c:pt idx="94">
                  <c:v>1815.4716629954751</c:v>
                </c:pt>
                <c:pt idx="95">
                  <c:v>1787.312090269214</c:v>
                </c:pt>
                <c:pt idx="96">
                  <c:v>1759.6684649438173</c:v>
                </c:pt>
                <c:pt idx="97">
                  <c:v>1732.5377562121178</c:v>
                </c:pt>
                <c:pt idx="98">
                  <c:v>1705.9167861697804</c:v>
                </c:pt>
                <c:pt idx="99">
                  <c:v>1679.8021383858227</c:v>
                </c:pt>
                <c:pt idx="100">
                  <c:v>1654.1900833664943</c:v>
                </c:pt>
                <c:pt idx="101">
                  <c:v>1629.0765196862201</c:v>
                </c:pt>
                <c:pt idx="102">
                  <c:v>1604.4569295088631</c:v>
                </c:pt>
                <c:pt idx="103">
                  <c:v>1580.3263471999867</c:v>
                </c:pt>
                <c:pt idx="104">
                  <c:v>1556.6793397319345</c:v>
                </c:pt>
                <c:pt idx="105">
                  <c:v>1533.5099976044007</c:v>
                </c:pt>
                <c:pt idx="106">
                  <c:v>1510.8119350400682</c:v>
                </c:pt>
                <c:pt idx="107">
                  <c:v>1488.5782982646183</c:v>
                </c:pt>
                <c:pt idx="108">
                  <c:v>1466.8017807399092</c:v>
                </c:pt>
                <c:pt idx="109">
                  <c:v>1445.4746442858577</c:v>
                </c:pt>
                <c:pt idx="110">
                  <c:v>1424.5887450981299</c:v>
                </c:pt>
                <c:pt idx="111">
                  <c:v>1404.1355637433326</c:v>
                </c:pt>
                <c:pt idx="112">
                  <c:v>1384.1062382891835</c:v>
                </c:pt>
                <c:pt idx="113">
                  <c:v>1364.4915998028478</c:v>
                </c:pt>
                <c:pt idx="114">
                  <c:v>1345.282209525046</c:v>
                </c:pt>
                <c:pt idx="115">
                  <c:v>1326.4683970997808</c:v>
                </c:pt>
                <c:pt idx="116">
                  <c:v>1308.0402993089438</c:v>
                </c:pt>
                <c:pt idx="117">
                  <c:v>1289.9878988269895</c:v>
                </c:pt>
                <c:pt idx="118">
                  <c:v>1272.3010625730785</c:v>
                </c:pt>
                <c:pt idx="119">
                  <c:v>1254.9695792962377</c:v>
                </c:pt>
                <c:pt idx="120">
                  <c:v>1237.9831960831041</c:v>
                </c:pt>
                <c:pt idx="121">
                  <c:v>1221.3316535275892</c:v>
                </c:pt>
                <c:pt idx="122">
                  <c:v>1205.004719347477</c:v>
                </c:pt>
                <c:pt idx="123">
                  <c:v>1188.9922202744931</c:v>
                </c:pt>
                <c:pt idx="124">
                  <c:v>1173.2840720820161</c:v>
                </c:pt>
                <c:pt idx="125">
                  <c:v>1157.8703076484524</c:v>
                </c:pt>
                <c:pt idx="126">
                  <c:v>1142.7411029845766</c:v>
                </c:pt>
                <c:pt idx="127">
                  <c:v>1127.8868011800378</c:v>
                </c:pt>
                <c:pt idx="128">
                  <c:v>1113.2979342480282</c:v>
                </c:pt>
                <c:pt idx="129">
                  <c:v>1098.9652428679371</c:v>
                </c:pt>
                <c:pt idx="130">
                  <c:v>1084.8796940439702</c:v>
                </c:pt>
                <c:pt idx="131">
                  <c:v>1071.0324967133847</c:v>
                </c:pt>
                <c:pt idx="132">
                  <c:v>1057.4151153513781</c:v>
                </c:pt>
                <c:pt idx="133">
                  <c:v>1044.0192816309825</c:v>
                </c:pt>
                <c:pt idx="134">
                  <c:v>1030.8370042057641</c:v>
                </c:pt>
                <c:pt idx="135">
                  <c:v>1017.8605766908539</c:v>
                </c:pt>
                <c:pt idx="136">
                  <c:v>1005.082583924026</c:v>
                </c:pt>
                <c:pt idx="137">
                  <c:v>992.4959065933715</c:v>
                </c:pt>
                <c:pt idx="138">
                  <c:v>980.09372432168095</c:v>
                </c:pt>
                <c:pt idx="139">
                  <c:v>967.86951730014596</c:v>
                </c:pt>
                <c:pt idx="140">
                  <c:v>955.81706656547658</c:v>
                </c:pt>
                <c:pt idx="141">
                  <c:v>943.93045301518077</c:v>
                </c:pt>
                <c:pt idx="142">
                  <c:v>932.20405525562194</c:v>
                </c:pt>
                <c:pt idx="143">
                  <c:v>920.63254637668445</c:v>
                </c:pt>
                <c:pt idx="144">
                  <c:v>909.21088974550219</c:v>
                </c:pt>
                <c:pt idx="145">
                  <c:v>897.93433390983898</c:v>
                </c:pt>
                <c:pt idx="146">
                  <c:v>886.798406699412</c:v>
                </c:pt>
                <c:pt idx="147">
                  <c:v>875.7989086107774</c:v>
                </c:pt>
                <c:pt idx="148">
                  <c:v>864.93190555845138</c:v>
                </c:pt>
                <c:pt idx="149">
                  <c:v>854.19372107169863</c:v>
                </c:pt>
                <c:pt idx="150">
                  <c:v>843.58092801303496</c:v>
                </c:pt>
                <c:pt idx="151">
                  <c:v>833.09033989089755</c:v>
                </c:pt>
                <c:pt idx="152">
                  <c:v>822.71900183526611</c:v>
                </c:pt>
                <c:pt idx="153">
                  <c:v>812.46418130124368</c:v>
                </c:pt>
                <c:pt idx="154">
                  <c:v>802.32335856180407</c:v>
                </c:pt>
                <c:pt idx="155">
                  <c:v>792.29421704707659</c:v>
                </c:pt>
                <c:pt idx="156">
                  <c:v>782.37463358372975</c:v>
                </c:pt>
                <c:pt idx="157">
                  <c:v>772.5626685842135</c:v>
                </c:pt>
                <c:pt idx="158">
                  <c:v>762.85655623190337</c:v>
                </c:pt>
                <c:pt idx="159">
                  <c:v>753.25469470450719</c:v>
                </c:pt>
                <c:pt idx="160">
                  <c:v>743.75563647453237</c:v>
                </c:pt>
                <c:pt idx="161">
                  <c:v>734.35807872212388</c:v>
                </c:pt>
                <c:pt idx="162">
                  <c:v>725.06085389221914</c:v>
                </c:pt>
                <c:pt idx="163">
                  <c:v>715.86292042471587</c:v>
                </c:pt>
                <c:pt idx="164">
                  <c:v>706.7633536832418</c:v>
                </c:pt>
                <c:pt idx="165">
                  <c:v>697.76133710511579</c:v>
                </c:pt>
                <c:pt idx="166">
                  <c:v>688.85615359226347</c:v>
                </c:pt>
                <c:pt idx="167">
                  <c:v>680.04717716013943</c:v>
                </c:pt>
                <c:pt idx="168">
                  <c:v>671.33386485916083</c:v>
                </c:pt>
                <c:pt idx="169">
                  <c:v>662.71574898074755</c:v>
                </c:pt>
                <c:pt idx="170">
                  <c:v>654.19242955780817</c:v>
                </c:pt>
                <c:pt idx="171">
                  <c:v>645.76356716739292</c:v>
                </c:pt>
                <c:pt idx="172">
                  <c:v>637.42887604126929</c:v>
                </c:pt>
                <c:pt idx="173">
                  <c:v>629.18811748835287</c:v>
                </c:pt>
                <c:pt idx="174">
                  <c:v>621.04109363123428</c:v>
                </c:pt>
                <c:pt idx="175">
                  <c:v>612.98764145749658</c:v>
                </c:pt>
                <c:pt idx="176">
                  <c:v>605.02762718509848</c:v>
                </c:pt>
                <c:pt idx="177">
                  <c:v>597.1609409398078</c:v>
                </c:pt>
                <c:pt idx="178">
                  <c:v>589.38749174150473</c:v>
                </c:pt>
                <c:pt idx="179">
                  <c:v>581.70720279511818</c:v>
                </c:pt>
                <c:pt idx="180">
                  <c:v>574.12000708102914</c:v>
                </c:pt>
                <c:pt idx="181">
                  <c:v>566.62584323894237</c:v>
                </c:pt>
                <c:pt idx="182">
                  <c:v>559.22465173849287</c:v>
                </c:pt>
                <c:pt idx="183">
                  <c:v>551.91637132923461</c:v>
                </c:pt>
                <c:pt idx="184">
                  <c:v>544.70093576210229</c:v>
                </c:pt>
                <c:pt idx="185">
                  <c:v>537.57827077399202</c:v>
                </c:pt>
                <c:pt idx="186">
                  <c:v>530.54829132671898</c:v>
                </c:pt>
                <c:pt idx="187">
                  <c:v>523.61089909131692</c:v>
                </c:pt>
                <c:pt idx="188">
                  <c:v>516.76598016839193</c:v>
                </c:pt>
                <c:pt idx="189">
                  <c:v>510.01340303509284</c:v>
                </c:pt>
                <c:pt idx="190">
                  <c:v>503.35301670912133</c:v>
                </c:pt>
                <c:pt idx="191">
                  <c:v>496.78464912016199</c:v>
                </c:pt>
                <c:pt idx="192">
                  <c:v>490.30810567908912</c:v>
                </c:pt>
                <c:pt idx="193">
                  <c:v>483.92316803533873</c:v>
                </c:pt>
                <c:pt idx="194">
                  <c:v>477.62959301291016</c:v>
                </c:pt>
                <c:pt idx="195">
                  <c:v>471.427111715553</c:v>
                </c:pt>
                <c:pt idx="196">
                  <c:v>465.31542879184678</c:v>
                </c:pt>
                <c:pt idx="197">
                  <c:v>459.29422185103414</c:v>
                </c:pt>
                <c:pt idx="198">
                  <c:v>453.36314102065904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26-4EBB-A62B-BD5D14622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29272"/>
        <c:axId val="209033976"/>
      </c:scatterChart>
      <c:valAx>
        <c:axId val="20902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033976"/>
        <c:crosses val="autoZero"/>
        <c:crossBetween val="midCat"/>
      </c:valAx>
      <c:valAx>
        <c:axId val="20903397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29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Cask!$B$36:$B$234</c:f>
              <c:numCache>
                <c:formatCode>General</c:formatCode>
                <c:ptCount val="199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  <c:pt idx="110">
                  <c:v>110.5</c:v>
                </c:pt>
                <c:pt idx="111">
                  <c:v>111.5</c:v>
                </c:pt>
                <c:pt idx="112">
                  <c:v>112.5</c:v>
                </c:pt>
                <c:pt idx="113">
                  <c:v>113.5</c:v>
                </c:pt>
                <c:pt idx="114">
                  <c:v>114.5</c:v>
                </c:pt>
                <c:pt idx="115">
                  <c:v>115.5</c:v>
                </c:pt>
                <c:pt idx="116">
                  <c:v>116.5</c:v>
                </c:pt>
                <c:pt idx="117">
                  <c:v>117.5</c:v>
                </c:pt>
                <c:pt idx="118">
                  <c:v>118.5</c:v>
                </c:pt>
                <c:pt idx="119">
                  <c:v>119.5</c:v>
                </c:pt>
                <c:pt idx="120">
                  <c:v>120.5</c:v>
                </c:pt>
                <c:pt idx="121">
                  <c:v>121.5</c:v>
                </c:pt>
                <c:pt idx="122">
                  <c:v>122.5</c:v>
                </c:pt>
                <c:pt idx="123">
                  <c:v>123.5</c:v>
                </c:pt>
                <c:pt idx="124">
                  <c:v>124.5</c:v>
                </c:pt>
                <c:pt idx="125">
                  <c:v>125.5</c:v>
                </c:pt>
                <c:pt idx="126">
                  <c:v>126.5</c:v>
                </c:pt>
                <c:pt idx="127">
                  <c:v>127.5</c:v>
                </c:pt>
                <c:pt idx="128">
                  <c:v>128.5</c:v>
                </c:pt>
                <c:pt idx="129">
                  <c:v>129.5</c:v>
                </c:pt>
                <c:pt idx="130">
                  <c:v>130.5</c:v>
                </c:pt>
                <c:pt idx="131">
                  <c:v>131.5</c:v>
                </c:pt>
                <c:pt idx="132">
                  <c:v>132.5</c:v>
                </c:pt>
                <c:pt idx="133">
                  <c:v>133.5</c:v>
                </c:pt>
                <c:pt idx="134">
                  <c:v>134.5</c:v>
                </c:pt>
                <c:pt idx="135">
                  <c:v>135.5</c:v>
                </c:pt>
                <c:pt idx="136">
                  <c:v>136.5</c:v>
                </c:pt>
                <c:pt idx="137">
                  <c:v>137.5</c:v>
                </c:pt>
                <c:pt idx="138">
                  <c:v>138.5</c:v>
                </c:pt>
                <c:pt idx="139">
                  <c:v>139.5</c:v>
                </c:pt>
                <c:pt idx="140">
                  <c:v>140.5</c:v>
                </c:pt>
                <c:pt idx="141">
                  <c:v>141.5</c:v>
                </c:pt>
                <c:pt idx="142">
                  <c:v>142.5</c:v>
                </c:pt>
                <c:pt idx="143">
                  <c:v>143.5</c:v>
                </c:pt>
                <c:pt idx="144">
                  <c:v>144.5</c:v>
                </c:pt>
                <c:pt idx="145">
                  <c:v>145.5</c:v>
                </c:pt>
                <c:pt idx="146">
                  <c:v>146.5</c:v>
                </c:pt>
                <c:pt idx="147">
                  <c:v>147.5</c:v>
                </c:pt>
                <c:pt idx="148">
                  <c:v>148.5</c:v>
                </c:pt>
                <c:pt idx="149">
                  <c:v>149.5</c:v>
                </c:pt>
                <c:pt idx="150">
                  <c:v>150.5</c:v>
                </c:pt>
                <c:pt idx="151">
                  <c:v>151.5</c:v>
                </c:pt>
                <c:pt idx="152">
                  <c:v>152.5</c:v>
                </c:pt>
                <c:pt idx="153">
                  <c:v>153.5</c:v>
                </c:pt>
                <c:pt idx="154">
                  <c:v>154.5</c:v>
                </c:pt>
                <c:pt idx="155">
                  <c:v>155.5</c:v>
                </c:pt>
                <c:pt idx="156">
                  <c:v>156.5</c:v>
                </c:pt>
                <c:pt idx="157">
                  <c:v>157.5</c:v>
                </c:pt>
                <c:pt idx="158">
                  <c:v>158.5</c:v>
                </c:pt>
                <c:pt idx="159">
                  <c:v>159.5</c:v>
                </c:pt>
                <c:pt idx="160">
                  <c:v>160.5</c:v>
                </c:pt>
                <c:pt idx="161">
                  <c:v>161.5</c:v>
                </c:pt>
                <c:pt idx="162">
                  <c:v>162.5</c:v>
                </c:pt>
                <c:pt idx="163">
                  <c:v>163.5</c:v>
                </c:pt>
                <c:pt idx="164">
                  <c:v>164.5</c:v>
                </c:pt>
                <c:pt idx="165">
                  <c:v>165.5</c:v>
                </c:pt>
                <c:pt idx="166">
                  <c:v>166.5</c:v>
                </c:pt>
                <c:pt idx="167">
                  <c:v>167.5</c:v>
                </c:pt>
                <c:pt idx="168">
                  <c:v>168.5</c:v>
                </c:pt>
                <c:pt idx="169">
                  <c:v>169.5</c:v>
                </c:pt>
                <c:pt idx="170">
                  <c:v>170.5</c:v>
                </c:pt>
                <c:pt idx="171">
                  <c:v>171.5</c:v>
                </c:pt>
                <c:pt idx="172">
                  <c:v>172.5</c:v>
                </c:pt>
                <c:pt idx="173">
                  <c:v>173.5</c:v>
                </c:pt>
                <c:pt idx="174">
                  <c:v>174.5</c:v>
                </c:pt>
                <c:pt idx="175">
                  <c:v>175.5</c:v>
                </c:pt>
                <c:pt idx="176">
                  <c:v>176.5</c:v>
                </c:pt>
                <c:pt idx="177">
                  <c:v>177.5</c:v>
                </c:pt>
                <c:pt idx="178">
                  <c:v>178.5</c:v>
                </c:pt>
                <c:pt idx="179">
                  <c:v>179.5</c:v>
                </c:pt>
                <c:pt idx="180">
                  <c:v>180.5</c:v>
                </c:pt>
                <c:pt idx="181">
                  <c:v>181.5</c:v>
                </c:pt>
                <c:pt idx="182">
                  <c:v>182.5</c:v>
                </c:pt>
                <c:pt idx="183">
                  <c:v>183.5</c:v>
                </c:pt>
                <c:pt idx="184">
                  <c:v>184.5</c:v>
                </c:pt>
                <c:pt idx="185">
                  <c:v>185.5</c:v>
                </c:pt>
                <c:pt idx="186">
                  <c:v>186.5</c:v>
                </c:pt>
                <c:pt idx="187">
                  <c:v>187.5</c:v>
                </c:pt>
                <c:pt idx="188">
                  <c:v>188.5</c:v>
                </c:pt>
                <c:pt idx="189">
                  <c:v>189.5</c:v>
                </c:pt>
                <c:pt idx="190">
                  <c:v>190.5</c:v>
                </c:pt>
                <c:pt idx="191">
                  <c:v>191.5</c:v>
                </c:pt>
                <c:pt idx="192">
                  <c:v>192.5</c:v>
                </c:pt>
                <c:pt idx="193">
                  <c:v>193.5</c:v>
                </c:pt>
                <c:pt idx="194">
                  <c:v>194.5</c:v>
                </c:pt>
                <c:pt idx="195">
                  <c:v>195.5</c:v>
                </c:pt>
                <c:pt idx="196">
                  <c:v>196.5</c:v>
                </c:pt>
                <c:pt idx="197">
                  <c:v>197.5</c:v>
                </c:pt>
                <c:pt idx="198">
                  <c:v>198.5</c:v>
                </c:pt>
              </c:numCache>
            </c:numRef>
          </c:xVal>
          <c:yVal>
            <c:numRef>
              <c:f>Cask!$N$36:$N$234</c:f>
              <c:numCache>
                <c:formatCode>General</c:formatCode>
                <c:ptCount val="199"/>
                <c:pt idx="0">
                  <c:v>5584.0465446892067</c:v>
                </c:pt>
                <c:pt idx="1">
                  <c:v>11328.478184788461</c:v>
                </c:pt>
                <c:pt idx="2">
                  <c:v>12983.753105306178</c:v>
                </c:pt>
                <c:pt idx="3">
                  <c:v>14098.595837217803</c:v>
                </c:pt>
                <c:pt idx="4">
                  <c:v>14540.414250772708</c:v>
                </c:pt>
                <c:pt idx="5">
                  <c:v>14487.093367393523</c:v>
                </c:pt>
                <c:pt idx="6">
                  <c:v>14184.943194262536</c:v>
                </c:pt>
                <c:pt idx="7">
                  <c:v>13795.788360227185</c:v>
                </c:pt>
                <c:pt idx="8">
                  <c:v>13390.69005639533</c:v>
                </c:pt>
                <c:pt idx="9">
                  <c:v>12981.497636909187</c:v>
                </c:pt>
                <c:pt idx="10">
                  <c:v>12565.509439791205</c:v>
                </c:pt>
                <c:pt idx="11">
                  <c:v>12146.250196855215</c:v>
                </c:pt>
                <c:pt idx="12">
                  <c:v>11732.699021408938</c:v>
                </c:pt>
                <c:pt idx="13">
                  <c:v>11332.791412622562</c:v>
                </c:pt>
                <c:pt idx="14">
                  <c:v>10949.994065628873</c:v>
                </c:pt>
                <c:pt idx="15">
                  <c:v>10583.754758000718</c:v>
                </c:pt>
                <c:pt idx="16">
                  <c:v>10231.633816241483</c:v>
                </c:pt>
                <c:pt idx="17">
                  <c:v>9891.2437210279368</c:v>
                </c:pt>
                <c:pt idx="18">
                  <c:v>9561.2605814634553</c:v>
                </c:pt>
                <c:pt idx="19">
                  <c:v>9241.5656873543703</c:v>
                </c:pt>
                <c:pt idx="20">
                  <c:v>8932.8765863209246</c:v>
                </c:pt>
                <c:pt idx="21">
                  <c:v>8636.2221064223049</c:v>
                </c:pt>
                <c:pt idx="22">
                  <c:v>8352.4923613460178</c:v>
                </c:pt>
                <c:pt idx="23">
                  <c:v>8082.1633363300425</c:v>
                </c:pt>
                <c:pt idx="24">
                  <c:v>7825.2017049576507</c:v>
                </c:pt>
                <c:pt idx="25">
                  <c:v>7581.1064609259156</c:v>
                </c:pt>
                <c:pt idx="26">
                  <c:v>7349.0297846639733</c:v>
                </c:pt>
                <c:pt idx="27">
                  <c:v>7127.925979911658</c:v>
                </c:pt>
                <c:pt idx="28">
                  <c:v>6916.6922355921615</c:v>
                </c:pt>
                <c:pt idx="29">
                  <c:v>6714.2806664922045</c:v>
                </c:pt>
                <c:pt idx="30">
                  <c:v>6519.7738004728917</c:v>
                </c:pt>
                <c:pt idx="31">
                  <c:v>6332.4243297337744</c:v>
                </c:pt>
                <c:pt idx="32">
                  <c:v>6151.6648700189571</c:v>
                </c:pt>
                <c:pt idx="33">
                  <c:v>5977.0955563928237</c:v>
                </c:pt>
                <c:pt idx="34">
                  <c:v>5808.457484561296</c:v>
                </c:pt>
                <c:pt idx="35">
                  <c:v>5645.5990690041799</c:v>
                </c:pt>
                <c:pt idx="36">
                  <c:v>5488.4409169128548</c:v>
                </c:pt>
                <c:pt idx="37">
                  <c:v>5336.9432064505827</c:v>
                </c:pt>
                <c:pt idx="38">
                  <c:v>5191.078054997447</c:v>
                </c:pt>
                <c:pt idx="39">
                  <c:v>5050.8081008455547</c:v>
                </c:pt>
                <c:pt idx="40">
                  <c:v>4916.0715532057993</c:v>
                </c:pt>
                <c:pt idx="41">
                  <c:v>4786.7732899078646</c:v>
                </c:pt>
                <c:pt idx="42">
                  <c:v>4662.7811671052332</c:v>
                </c:pt>
                <c:pt idx="43">
                  <c:v>4543.9265018032747</c:v>
                </c:pt>
                <c:pt idx="44">
                  <c:v>4430.0076427576832</c:v>
                </c:pt>
                <c:pt idx="45">
                  <c:v>4320.7956079907326</c:v>
                </c:pt>
                <c:pt idx="46">
                  <c:v>4216.0408950194915</c:v>
                </c:pt>
                <c:pt idx="47">
                  <c:v>4115.4807292822197</c:v>
                </c:pt>
                <c:pt idx="48">
                  <c:v>4018.8461828483264</c:v>
                </c:pt>
                <c:pt idx="49">
                  <c:v>3925.8687531956011</c:v>
                </c:pt>
                <c:pt idx="50">
                  <c:v>3836.2861312120026</c:v>
                </c:pt>
                <c:pt idx="51">
                  <c:v>3749.847004219991</c:v>
                </c:pt>
                <c:pt idx="52">
                  <c:v>3666.3148328012962</c:v>
                </c:pt>
                <c:pt idx="53">
                  <c:v>3585.470610794097</c:v>
                </c:pt>
                <c:pt idx="54">
                  <c:v>3507.114668543637</c:v>
                </c:pt>
                <c:pt idx="55">
                  <c:v>3431.0676133458205</c:v>
                </c:pt>
                <c:pt idx="56">
                  <c:v>3357.1705211463936</c:v>
                </c:pt>
                <c:pt idx="57">
                  <c:v>3285.2845028729771</c:v>
                </c:pt>
                <c:pt idx="58">
                  <c:v>3215.2897698848683</c:v>
                </c:pt>
                <c:pt idx="59">
                  <c:v>3147.0843181505716</c:v>
                </c:pt>
                <c:pt idx="60">
                  <c:v>3080.5823417519391</c:v>
                </c:pt>
                <c:pt idx="61">
                  <c:v>3015.7124746648155</c:v>
                </c:pt>
                <c:pt idx="62">
                  <c:v>2952.4159466663104</c:v>
                </c:pt>
                <c:pt idx="63">
                  <c:v>2890.6447255899002</c:v>
                </c:pt>
                <c:pt idx="64">
                  <c:v>2830.3597046858249</c:v>
                </c:pt>
                <c:pt idx="65">
                  <c:v>2771.5289810519475</c:v>
                </c:pt>
                <c:pt idx="66">
                  <c:v>2714.1262593284655</c:v>
                </c:pt>
                <c:pt idx="67">
                  <c:v>2658.1294043202461</c:v>
                </c:pt>
                <c:pt idx="68">
                  <c:v>2603.5191570413936</c:v>
                </c:pt>
                <c:pt idx="69">
                  <c:v>2550.278020904645</c:v>
                </c:pt>
                <c:pt idx="70">
                  <c:v>2498.3893183775535</c:v>
                </c:pt>
                <c:pt idx="71">
                  <c:v>2447.8364133258688</c:v>
                </c:pt>
                <c:pt idx="72">
                  <c:v>2398.6020903573499</c:v>
                </c:pt>
                <c:pt idx="73">
                  <c:v>2350.6680796411733</c:v>
                </c:pt>
                <c:pt idx="74">
                  <c:v>2304.0147137730419</c:v>
                </c:pt>
                <c:pt idx="75">
                  <c:v>2258.6207021449936</c:v>
                </c:pt>
                <c:pt idx="76">
                  <c:v>2214.46300782554</c:v>
                </c:pt>
                <c:pt idx="77">
                  <c:v>2171.5168120320618</c:v>
                </c:pt>
                <c:pt idx="78">
                  <c:v>2129.7555517654428</c:v>
                </c:pt>
                <c:pt idx="79">
                  <c:v>2089.1510169719008</c:v>
                </c:pt>
                <c:pt idx="80">
                  <c:v>2049.6734946075312</c:v>
                </c:pt>
                <c:pt idx="81">
                  <c:v>2011.291948129674</c:v>
                </c:pt>
                <c:pt idx="82">
                  <c:v>1973.9742221616243</c:v>
                </c:pt>
                <c:pt idx="83">
                  <c:v>1937.6872633218668</c:v>
                </c:pt>
                <c:pt idx="84">
                  <c:v>1902.3973494354425</c:v>
                </c:pt>
                <c:pt idx="85">
                  <c:v>1868.0703205230161</c:v>
                </c:pt>
                <c:pt idx="86">
                  <c:v>1834.6718060709568</c:v>
                </c:pt>
                <c:pt idx="87">
                  <c:v>1802.1674441088353</c:v>
                </c:pt>
                <c:pt idx="88">
                  <c:v>1770.5230885506628</c:v>
                </c:pt>
                <c:pt idx="89">
                  <c:v>1739.7050020892491</c:v>
                </c:pt>
                <c:pt idx="90">
                  <c:v>1709.6800326690429</c:v>
                </c:pt>
                <c:pt idx="91">
                  <c:v>1680.4157722045911</c:v>
                </c:pt>
                <c:pt idx="92">
                  <c:v>1651.880696763785</c:v>
                </c:pt>
                <c:pt idx="93">
                  <c:v>1624.0442879034349</c:v>
                </c:pt>
                <c:pt idx="94">
                  <c:v>1596.87713523608</c:v>
                </c:pt>
                <c:pt idx="95">
                  <c:v>1570.3510206285368</c:v>
                </c:pt>
                <c:pt idx="96">
                  <c:v>1544.438984691642</c:v>
                </c:pt>
                <c:pt idx="97">
                  <c:v>1519.1153764240498</c:v>
                </c:pt>
                <c:pt idx="98">
                  <c:v>1494.355887027516</c:v>
                </c:pt>
                <c:pt idx="99">
                  <c:v>1470.1375690232328</c:v>
                </c:pt>
                <c:pt idx="100">
                  <c:v>1446.4388418742055</c:v>
                </c:pt>
                <c:pt idx="101">
                  <c:v>1423.2394853628391</c:v>
                </c:pt>
                <c:pt idx="102">
                  <c:v>1400.5206219905849</c:v>
                </c:pt>
                <c:pt idx="103">
                  <c:v>1378.2646896620736</c:v>
                </c:pt>
                <c:pt idx="104">
                  <c:v>1356.4554058934414</c:v>
                </c:pt>
                <c:pt idx="105">
                  <c:v>1335.0777247470178</c:v>
                </c:pt>
                <c:pt idx="106">
                  <c:v>1314.1177876451686</c:v>
                </c:pt>
                <c:pt idx="107">
                  <c:v>1293.5628691574968</c:v>
                </c:pt>
                <c:pt idx="108">
                  <c:v>1273.4013187901799</c:v>
                </c:pt>
                <c:pt idx="109">
                  <c:v>1253.6224997358504</c:v>
                </c:pt>
                <c:pt idx="110">
                  <c:v>1234.216725468933</c:v>
                </c:pt>
                <c:pt idx="111">
                  <c:v>1215.175194996159</c:v>
                </c:pt>
                <c:pt idx="112">
                  <c:v>1196.4899274963566</c:v>
                </c:pt>
                <c:pt idx="113">
                  <c:v>1178.1536970086299</c:v>
                </c:pt>
                <c:pt idx="114">
                  <c:v>1160.1599677545887</c:v>
                </c:pt>
                <c:pt idx="115">
                  <c:v>1142.5028306090744</c:v>
                </c:pt>
                <c:pt idx="116">
                  <c:v>1125.1769411654611</c:v>
                </c:pt>
                <c:pt idx="117">
                  <c:v>1108.177459776542</c:v>
                </c:pt>
                <c:pt idx="118">
                  <c:v>1091.499993890634</c:v>
                </c:pt>
                <c:pt idx="119">
                  <c:v>1075.1405429450183</c:v>
                </c:pt>
                <c:pt idx="120">
                  <c:v>1059.0954460254668</c:v>
                </c:pt>
                <c:pt idx="121">
                  <c:v>1043.3613324513851</c:v>
                </c:pt>
                <c:pt idx="122">
                  <c:v>1027.9350754011195</c:v>
                </c:pt>
                <c:pt idx="123">
                  <c:v>1012.8137486511644</c:v>
                </c:pt>
                <c:pt idx="124">
                  <c:v>997.99458646632957</c:v>
                </c:pt>
                <c:pt idx="125">
                  <c:v>983.47494664524584</c:v>
                </c:pt>
                <c:pt idx="126">
                  <c:v>969.25227669676167</c:v>
                </c:pt>
                <c:pt idx="127">
                  <c:v>955.32408309764628</c:v>
                </c:pt>
                <c:pt idx="128">
                  <c:v>941.68790356035538</c:v>
                </c:pt>
                <c:pt idx="129">
                  <c:v>928.34128222125128</c:v>
                </c:pt>
                <c:pt idx="130">
                  <c:v>915.28174764435698</c:v>
                </c:pt>
                <c:pt idx="131">
                  <c:v>902.50679352323311</c:v>
                </c:pt>
                <c:pt idx="132">
                  <c:v>890.01386195370503</c:v>
                </c:pt>
                <c:pt idx="133">
                  <c:v>877.80032914265098</c:v>
                </c:pt>
                <c:pt idx="134">
                  <c:v>865.86349341271455</c:v>
                </c:pt>
                <c:pt idx="135">
                  <c:v>854.20056535938124</c:v>
                </c:pt>
                <c:pt idx="136">
                  <c:v>842.80866001513937</c:v>
                </c:pt>
                <c:pt idx="137">
                  <c:v>831.68479087526384</c:v>
                </c:pt>
                <c:pt idx="138">
                  <c:v>820.8258656408716</c:v>
                </c:pt>
                <c:pt idx="139">
                  <c:v>810.22868353716865</c:v>
                </c:pt>
                <c:pt idx="140">
                  <c:v>799.88993406803513</c:v>
                </c:pt>
                <c:pt idx="141">
                  <c:v>789.80619707214794</c:v>
                </c:pt>
                <c:pt idx="142">
                  <c:v>779.97394395053573</c:v>
                </c:pt>
                <c:pt idx="143">
                  <c:v>770.38953994073654</c:v>
                </c:pt>
                <c:pt idx="144">
                  <c:v>761.04924731835501</c:v>
                </c:pt>
                <c:pt idx="145">
                  <c:v>751.94922941282664</c:v>
                </c:pt>
                <c:pt idx="146">
                  <c:v>743.08555533035712</c:v>
                </c:pt>
                <c:pt idx="147">
                  <c:v>734.45420528332261</c:v>
                </c:pt>
                <c:pt idx="148">
                  <c:v>726.05107643178758</c:v>
                </c:pt>
                <c:pt idx="149">
                  <c:v>717.87198914915007</c:v>
                </c:pt>
                <c:pt idx="150">
                  <c:v>709.91269363019887</c:v>
                </c:pt>
                <c:pt idx="151">
                  <c:v>702.16887676606643</c:v>
                </c:pt>
                <c:pt idx="152">
                  <c:v>694.63616921654921</c:v>
                </c:pt>
                <c:pt idx="153">
                  <c:v>687.31015261613061</c:v>
                </c:pt>
                <c:pt idx="154">
                  <c:v>680.1863668556465</c:v>
                </c:pt>
                <c:pt idx="155">
                  <c:v>673.26031738693553</c:v>
                </c:pt>
                <c:pt idx="156">
                  <c:v>666.52748250296213</c:v>
                </c:pt>
                <c:pt idx="157">
                  <c:v>659.98332055078879</c:v>
                </c:pt>
                <c:pt idx="158">
                  <c:v>653.62327703940434</c:v>
                </c:pt>
                <c:pt idx="159">
                  <c:v>647.4427916087817</c:v>
                </c:pt>
                <c:pt idx="160">
                  <c:v>641.4373048306245</c:v>
                </c:pt>
                <c:pt idx="161">
                  <c:v>635.60226481511313</c:v>
                </c:pt>
                <c:pt idx="162">
                  <c:v>629.93313360152001</c:v>
                </c:pt>
                <c:pt idx="163">
                  <c:v>624.42539331389526</c:v>
                </c:pt>
                <c:pt idx="164">
                  <c:v>619.07455206610052</c:v>
                </c:pt>
                <c:pt idx="165">
                  <c:v>613.87614960330814</c:v>
                </c:pt>
                <c:pt idx="166">
                  <c:v>608.82576266969568</c:v>
                </c:pt>
                <c:pt idx="167">
                  <c:v>603.91901009446997</c:v>
                </c:pt>
                <c:pt idx="168">
                  <c:v>599.15155759053243</c:v>
                </c:pt>
                <c:pt idx="169">
                  <c:v>594.51912226210732</c:v>
                </c:pt>
                <c:pt idx="170">
                  <c:v>590.01747681944903</c:v>
                </c:pt>
                <c:pt idx="171">
                  <c:v>585.64245350039164</c:v>
                </c:pt>
                <c:pt idx="172">
                  <c:v>581.38994769996179</c:v>
                </c:pt>
                <c:pt idx="173">
                  <c:v>577.25592131060819</c:v>
                </c:pt>
                <c:pt idx="174">
                  <c:v>573.23640577675496</c:v>
                </c:pt>
                <c:pt idx="175">
                  <c:v>569.32750486844566</c:v>
                </c:pt>
                <c:pt idx="176">
                  <c:v>565.52539717974025</c:v>
                </c:pt>
                <c:pt idx="177">
                  <c:v>561.82633835833838</c:v>
                </c:pt>
                <c:pt idx="178">
                  <c:v>558.22666307358963</c:v>
                </c:pt>
                <c:pt idx="179">
                  <c:v>554.72278673064204</c:v>
                </c:pt>
                <c:pt idx="180">
                  <c:v>551.31120693898299</c:v>
                </c:pt>
                <c:pt idx="181">
                  <c:v>547.98850474403946</c:v>
                </c:pt>
                <c:pt idx="182">
                  <c:v>544.75134563085271</c:v>
                </c:pt>
                <c:pt idx="183">
                  <c:v>541.59648030909466</c:v>
                </c:pt>
                <c:pt idx="184">
                  <c:v>538.52074528891455</c:v>
                </c:pt>
                <c:pt idx="185">
                  <c:v>535.52106325723207</c:v>
                </c:pt>
                <c:pt idx="186">
                  <c:v>532.5944432641943</c:v>
                </c:pt>
                <c:pt idx="187">
                  <c:v>529.73798072954844</c:v>
                </c:pt>
                <c:pt idx="188">
                  <c:v>526.94885727867779</c:v>
                </c:pt>
                <c:pt idx="189">
                  <c:v>524.22434041801</c:v>
                </c:pt>
                <c:pt idx="190">
                  <c:v>521.56178305941876</c:v>
                </c:pt>
                <c:pt idx="191">
                  <c:v>518.95862290313528</c:v>
                </c:pt>
                <c:pt idx="192">
                  <c:v>516.41238168853579</c:v>
                </c:pt>
                <c:pt idx="193">
                  <c:v>513.92066432201227</c:v>
                </c:pt>
                <c:pt idx="194">
                  <c:v>511.48115789093788</c:v>
                </c:pt>
                <c:pt idx="195">
                  <c:v>509.09163057253005</c:v>
                </c:pt>
                <c:pt idx="196">
                  <c:v>506.74993044618793</c:v>
                </c:pt>
                <c:pt idx="197">
                  <c:v>504.45398421763889</c:v>
                </c:pt>
                <c:pt idx="198">
                  <c:v>502.20179586297007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91-4DDA-BD35-450C717DFEA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Cask!$B$36:$B$234</c:f>
              <c:numCache>
                <c:formatCode>General</c:formatCode>
                <c:ptCount val="199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  <c:pt idx="110">
                  <c:v>110.5</c:v>
                </c:pt>
                <c:pt idx="111">
                  <c:v>111.5</c:v>
                </c:pt>
                <c:pt idx="112">
                  <c:v>112.5</c:v>
                </c:pt>
                <c:pt idx="113">
                  <c:v>113.5</c:v>
                </c:pt>
                <c:pt idx="114">
                  <c:v>114.5</c:v>
                </c:pt>
                <c:pt idx="115">
                  <c:v>115.5</c:v>
                </c:pt>
                <c:pt idx="116">
                  <c:v>116.5</c:v>
                </c:pt>
                <c:pt idx="117">
                  <c:v>117.5</c:v>
                </c:pt>
                <c:pt idx="118">
                  <c:v>118.5</c:v>
                </c:pt>
                <c:pt idx="119">
                  <c:v>119.5</c:v>
                </c:pt>
                <c:pt idx="120">
                  <c:v>120.5</c:v>
                </c:pt>
                <c:pt idx="121">
                  <c:v>121.5</c:v>
                </c:pt>
                <c:pt idx="122">
                  <c:v>122.5</c:v>
                </c:pt>
                <c:pt idx="123">
                  <c:v>123.5</c:v>
                </c:pt>
                <c:pt idx="124">
                  <c:v>124.5</c:v>
                </c:pt>
                <c:pt idx="125">
                  <c:v>125.5</c:v>
                </c:pt>
                <c:pt idx="126">
                  <c:v>126.5</c:v>
                </c:pt>
                <c:pt idx="127">
                  <c:v>127.5</c:v>
                </c:pt>
                <c:pt idx="128">
                  <c:v>128.5</c:v>
                </c:pt>
                <c:pt idx="129">
                  <c:v>129.5</c:v>
                </c:pt>
                <c:pt idx="130">
                  <c:v>130.5</c:v>
                </c:pt>
                <c:pt idx="131">
                  <c:v>131.5</c:v>
                </c:pt>
                <c:pt idx="132">
                  <c:v>132.5</c:v>
                </c:pt>
                <c:pt idx="133">
                  <c:v>133.5</c:v>
                </c:pt>
                <c:pt idx="134">
                  <c:v>134.5</c:v>
                </c:pt>
                <c:pt idx="135">
                  <c:v>135.5</c:v>
                </c:pt>
                <c:pt idx="136">
                  <c:v>136.5</c:v>
                </c:pt>
                <c:pt idx="137">
                  <c:v>137.5</c:v>
                </c:pt>
                <c:pt idx="138">
                  <c:v>138.5</c:v>
                </c:pt>
                <c:pt idx="139">
                  <c:v>139.5</c:v>
                </c:pt>
                <c:pt idx="140">
                  <c:v>140.5</c:v>
                </c:pt>
                <c:pt idx="141">
                  <c:v>141.5</c:v>
                </c:pt>
                <c:pt idx="142">
                  <c:v>142.5</c:v>
                </c:pt>
                <c:pt idx="143">
                  <c:v>143.5</c:v>
                </c:pt>
                <c:pt idx="144">
                  <c:v>144.5</c:v>
                </c:pt>
                <c:pt idx="145">
                  <c:v>145.5</c:v>
                </c:pt>
                <c:pt idx="146">
                  <c:v>146.5</c:v>
                </c:pt>
                <c:pt idx="147">
                  <c:v>147.5</c:v>
                </c:pt>
                <c:pt idx="148">
                  <c:v>148.5</c:v>
                </c:pt>
                <c:pt idx="149">
                  <c:v>149.5</c:v>
                </c:pt>
                <c:pt idx="150">
                  <c:v>150.5</c:v>
                </c:pt>
                <c:pt idx="151">
                  <c:v>151.5</c:v>
                </c:pt>
                <c:pt idx="152">
                  <c:v>152.5</c:v>
                </c:pt>
                <c:pt idx="153">
                  <c:v>153.5</c:v>
                </c:pt>
                <c:pt idx="154">
                  <c:v>154.5</c:v>
                </c:pt>
                <c:pt idx="155">
                  <c:v>155.5</c:v>
                </c:pt>
                <c:pt idx="156">
                  <c:v>156.5</c:v>
                </c:pt>
                <c:pt idx="157">
                  <c:v>157.5</c:v>
                </c:pt>
                <c:pt idx="158">
                  <c:v>158.5</c:v>
                </c:pt>
                <c:pt idx="159">
                  <c:v>159.5</c:v>
                </c:pt>
                <c:pt idx="160">
                  <c:v>160.5</c:v>
                </c:pt>
                <c:pt idx="161">
                  <c:v>161.5</c:v>
                </c:pt>
                <c:pt idx="162">
                  <c:v>162.5</c:v>
                </c:pt>
                <c:pt idx="163">
                  <c:v>163.5</c:v>
                </c:pt>
                <c:pt idx="164">
                  <c:v>164.5</c:v>
                </c:pt>
                <c:pt idx="165">
                  <c:v>165.5</c:v>
                </c:pt>
                <c:pt idx="166">
                  <c:v>166.5</c:v>
                </c:pt>
                <c:pt idx="167">
                  <c:v>167.5</c:v>
                </c:pt>
                <c:pt idx="168">
                  <c:v>168.5</c:v>
                </c:pt>
                <c:pt idx="169">
                  <c:v>169.5</c:v>
                </c:pt>
                <c:pt idx="170">
                  <c:v>170.5</c:v>
                </c:pt>
                <c:pt idx="171">
                  <c:v>171.5</c:v>
                </c:pt>
                <c:pt idx="172">
                  <c:v>172.5</c:v>
                </c:pt>
                <c:pt idx="173">
                  <c:v>173.5</c:v>
                </c:pt>
                <c:pt idx="174">
                  <c:v>174.5</c:v>
                </c:pt>
                <c:pt idx="175">
                  <c:v>175.5</c:v>
                </c:pt>
                <c:pt idx="176">
                  <c:v>176.5</c:v>
                </c:pt>
                <c:pt idx="177">
                  <c:v>177.5</c:v>
                </c:pt>
                <c:pt idx="178">
                  <c:v>178.5</c:v>
                </c:pt>
                <c:pt idx="179">
                  <c:v>179.5</c:v>
                </c:pt>
                <c:pt idx="180">
                  <c:v>180.5</c:v>
                </c:pt>
                <c:pt idx="181">
                  <c:v>181.5</c:v>
                </c:pt>
                <c:pt idx="182">
                  <c:v>182.5</c:v>
                </c:pt>
                <c:pt idx="183">
                  <c:v>183.5</c:v>
                </c:pt>
                <c:pt idx="184">
                  <c:v>184.5</c:v>
                </c:pt>
                <c:pt idx="185">
                  <c:v>185.5</c:v>
                </c:pt>
                <c:pt idx="186">
                  <c:v>186.5</c:v>
                </c:pt>
                <c:pt idx="187">
                  <c:v>187.5</c:v>
                </c:pt>
                <c:pt idx="188">
                  <c:v>188.5</c:v>
                </c:pt>
                <c:pt idx="189">
                  <c:v>189.5</c:v>
                </c:pt>
                <c:pt idx="190">
                  <c:v>190.5</c:v>
                </c:pt>
                <c:pt idx="191">
                  <c:v>191.5</c:v>
                </c:pt>
                <c:pt idx="192">
                  <c:v>192.5</c:v>
                </c:pt>
                <c:pt idx="193">
                  <c:v>193.5</c:v>
                </c:pt>
                <c:pt idx="194">
                  <c:v>194.5</c:v>
                </c:pt>
                <c:pt idx="195">
                  <c:v>195.5</c:v>
                </c:pt>
                <c:pt idx="196">
                  <c:v>196.5</c:v>
                </c:pt>
                <c:pt idx="197">
                  <c:v>197.5</c:v>
                </c:pt>
                <c:pt idx="198">
                  <c:v>198.5</c:v>
                </c:pt>
              </c:numCache>
            </c:numRef>
          </c:xVal>
          <c:yVal>
            <c:numRef>
              <c:f>Cask!$O$36:$O$234</c:f>
              <c:numCache>
                <c:formatCode>General</c:formatCode>
                <c:ptCount val="199"/>
                <c:pt idx="0">
                  <c:v>4863.5103071636404</c:v>
                </c:pt>
                <c:pt idx="1">
                  <c:v>10261.194306220121</c:v>
                </c:pt>
                <c:pt idx="2">
                  <c:v>11832.363251472978</c:v>
                </c:pt>
                <c:pt idx="3">
                  <c:v>12884.702859688137</c:v>
                </c:pt>
                <c:pt idx="4">
                  <c:v>13424.792163100468</c:v>
                </c:pt>
                <c:pt idx="5">
                  <c:v>13497.742391492142</c:v>
                </c:pt>
                <c:pt idx="6">
                  <c:v>13301.686668608938</c:v>
                </c:pt>
                <c:pt idx="7">
                  <c:v>12985.694551899644</c:v>
                </c:pt>
                <c:pt idx="8">
                  <c:v>12635.94276995271</c:v>
                </c:pt>
                <c:pt idx="9">
                  <c:v>12281.814039837067</c:v>
                </c:pt>
                <c:pt idx="10">
                  <c:v>11924.580081510494</c:v>
                </c:pt>
                <c:pt idx="11">
                  <c:v>11562.473679897706</c:v>
                </c:pt>
                <c:pt idx="12">
                  <c:v>11199.151509884876</c:v>
                </c:pt>
                <c:pt idx="13">
                  <c:v>10841.446620395862</c:v>
                </c:pt>
                <c:pt idx="14">
                  <c:v>10495.129611626644</c:v>
                </c:pt>
                <c:pt idx="15">
                  <c:v>10162.830720538161</c:v>
                </c:pt>
                <c:pt idx="16">
                  <c:v>9844.3063914397844</c:v>
                </c:pt>
                <c:pt idx="17">
                  <c:v>9537.7897654862973</c:v>
                </c:pt>
                <c:pt idx="18">
                  <c:v>9241.3228499993875</c:v>
                </c:pt>
                <c:pt idx="19">
                  <c:v>8953.5672875466917</c:v>
                </c:pt>
                <c:pt idx="20">
                  <c:v>8674.0533116388615</c:v>
                </c:pt>
                <c:pt idx="21">
                  <c:v>8403.0406912863364</c:v>
                </c:pt>
                <c:pt idx="22">
                  <c:v>8141.2025084336374</c:v>
                </c:pt>
                <c:pt idx="23">
                  <c:v>7889.2945734058212</c:v>
                </c:pt>
                <c:pt idx="24">
                  <c:v>7647.9029923237513</c:v>
                </c:pt>
                <c:pt idx="25">
                  <c:v>7417.3018621647561</c:v>
                </c:pt>
                <c:pt idx="26">
                  <c:v>7197.4133537606685</c:v>
                </c:pt>
                <c:pt idx="27">
                  <c:v>6987.8430381471417</c:v>
                </c:pt>
                <c:pt idx="28">
                  <c:v>6787.9587875860116</c:v>
                </c:pt>
                <c:pt idx="29">
                  <c:v>6596.9856846903485</c:v>
                </c:pt>
                <c:pt idx="30">
                  <c:v>6414.0970473696343</c:v>
                </c:pt>
                <c:pt idx="31">
                  <c:v>6238.4896661930616</c:v>
                </c:pt>
                <c:pt idx="32">
                  <c:v>6069.4379971083627</c:v>
                </c:pt>
                <c:pt idx="33">
                  <c:v>5906.3268100843534</c:v>
                </c:pt>
                <c:pt idx="34">
                  <c:v>5748.6647436052799</c:v>
                </c:pt>
                <c:pt idx="35">
                  <c:v>5596.0827080445924</c:v>
                </c:pt>
                <c:pt idx="36">
                  <c:v>5448.3215298814839</c:v>
                </c:pt>
                <c:pt idx="37">
                  <c:v>5305.213003565972</c:v>
                </c:pt>
                <c:pt idx="38">
                  <c:v>5166.6579111892579</c:v>
                </c:pt>
                <c:pt idx="39">
                  <c:v>5032.6037950475993</c:v>
                </c:pt>
                <c:pt idx="40">
                  <c:v>4903.0244693122595</c:v>
                </c:pt>
                <c:pt idx="41">
                  <c:v>4777.9025246485944</c:v>
                </c:pt>
                <c:pt idx="42">
                  <c:v>4657.2154630798286</c:v>
                </c:pt>
                <c:pt idx="43">
                  <c:v>4540.925619341765</c:v>
                </c:pt>
                <c:pt idx="44">
                  <c:v>4428.9736788303444</c:v>
                </c:pt>
                <c:pt idx="45">
                  <c:v>4321.2753776958234</c:v>
                </c:pt>
                <c:pt idx="46">
                  <c:v>4217.7208475638581</c:v>
                </c:pt>
                <c:pt idx="47">
                  <c:v>4118.1760232209863</c:v>
                </c:pt>
                <c:pt idx="48">
                  <c:v>4022.4855444568179</c:v>
                </c:pt>
                <c:pt idx="49">
                  <c:v>3930.476633662176</c:v>
                </c:pt>
                <c:pt idx="50">
                  <c:v>3841.963502729257</c:v>
                </c:pt>
                <c:pt idx="51">
                  <c:v>3756.7519239641747</c:v>
                </c:pt>
                <c:pt idx="52">
                  <c:v>3674.6436812671486</c:v>
                </c:pt>
                <c:pt idx="53">
                  <c:v>3595.4406939356718</c:v>
                </c:pt>
                <c:pt idx="54">
                  <c:v>3518.9486726989244</c:v>
                </c:pt>
                <c:pt idx="55">
                  <c:v>3444.9802244189514</c:v>
                </c:pt>
                <c:pt idx="56">
                  <c:v>3373.357367999788</c:v>
                </c:pt>
                <c:pt idx="57">
                  <c:v>3303.9134599661402</c:v>
                </c:pt>
                <c:pt idx="58">
                  <c:v>3236.4945549270187</c:v>
                </c:pt>
                <c:pt idx="59">
                  <c:v>3170.9602449743134</c:v>
                </c:pt>
                <c:pt idx="60">
                  <c:v>3107.1840342845012</c:v>
                </c:pt>
                <c:pt idx="61">
                  <c:v>3045.0533120450118</c:v>
                </c:pt>
                <c:pt idx="62">
                  <c:v>2984.4689894533112</c:v>
                </c:pt>
                <c:pt idx="63">
                  <c:v>2925.3448659355545</c:v>
                </c:pt>
                <c:pt idx="64">
                  <c:v>2867.6067867543684</c:v>
                </c:pt>
                <c:pt idx="65">
                  <c:v>2811.1916495336986</c:v>
                </c:pt>
                <c:pt idx="66">
                  <c:v>2756.0463115056364</c:v>
                </c:pt>
                <c:pt idx="67">
                  <c:v>2702.1264429494522</c:v>
                </c:pt>
                <c:pt idx="68">
                  <c:v>2649.3953657177299</c:v>
                </c:pt>
                <c:pt idx="69">
                  <c:v>2597.8229092152183</c:v>
                </c:pt>
                <c:pt idx="70">
                  <c:v>2547.3843099280743</c:v>
                </c:pt>
                <c:pt idx="71">
                  <c:v>2498.0591747494327</c:v>
                </c:pt>
                <c:pt idx="72">
                  <c:v>2449.830523016587</c:v>
                </c:pt>
                <c:pt idx="73">
                  <c:v>2402.6839174286092</c:v>
                </c:pt>
                <c:pt idx="74">
                  <c:v>2356.6066898809186</c:v>
                </c:pt>
                <c:pt idx="75">
                  <c:v>2311.5872647375436</c:v>
                </c:pt>
                <c:pt idx="76">
                  <c:v>2267.6145791449021</c:v>
                </c:pt>
                <c:pt idx="77">
                  <c:v>2224.6775976390136</c:v>
                </c:pt>
                <c:pt idx="78">
                  <c:v>2182.7649164667623</c:v>
                </c:pt>
                <c:pt idx="79">
                  <c:v>2141.8644516793775</c:v>
                </c:pt>
                <c:pt idx="80">
                  <c:v>2101.9632041073637</c:v>
                </c:pt>
                <c:pt idx="81">
                  <c:v>2063.0470937340801</c:v>
                </c:pt>
                <c:pt idx="82">
                  <c:v>2025.1008556944446</c:v>
                </c:pt>
                <c:pt idx="83">
                  <c:v>1988.1079900829604</c:v>
                </c:pt>
                <c:pt idx="84">
                  <c:v>1952.0507579121809</c:v>
                </c:pt>
                <c:pt idx="85">
                  <c:v>1916.9102158742462</c:v>
                </c:pt>
                <c:pt idx="86">
                  <c:v>1882.66628298466</c:v>
                </c:pt>
                <c:pt idx="87">
                  <c:v>1849.2978326945397</c:v>
                </c:pt>
                <c:pt idx="88">
                  <c:v>1816.7828046158229</c:v>
                </c:pt>
                <c:pt idx="89">
                  <c:v>1785.0983305889297</c:v>
                </c:pt>
                <c:pt idx="90">
                  <c:v>1754.220870414272</c:v>
                </c:pt>
                <c:pt idx="91">
                  <c:v>1724.1263531519808</c:v>
                </c:pt>
                <c:pt idx="92">
                  <c:v>1694.7903204563358</c:v>
                </c:pt>
                <c:pt idx="93">
                  <c:v>1666.1880689436091</c:v>
                </c:pt>
                <c:pt idx="94">
                  <c:v>1638.2947890884193</c:v>
                </c:pt>
                <c:pt idx="95">
                  <c:v>1611.0856986002384</c:v>
                </c:pt>
                <c:pt idx="96">
                  <c:v>1584.5361686464948</c:v>
                </c:pt>
                <c:pt idx="97">
                  <c:v>1558.6218416612273</c:v>
                </c:pt>
                <c:pt idx="98">
                  <c:v>1533.3187398090354</c:v>
                </c:pt>
                <c:pt idx="99">
                  <c:v>1508.6033634647745</c:v>
                </c:pt>
                <c:pt idx="100">
                  <c:v>1484.4527793219299</c:v>
                </c:pt>
                <c:pt idx="101">
                  <c:v>1460.8446979595844</c:v>
                </c:pt>
                <c:pt idx="102">
                  <c:v>1437.7575408819555</c:v>
                </c:pt>
                <c:pt idx="103">
                  <c:v>1415.1704971985489</c:v>
                </c:pt>
                <c:pt idx="104">
                  <c:v>1393.0635702398977</c:v>
                </c:pt>
                <c:pt idx="105">
                  <c:v>1371.4176145064162</c:v>
                </c:pt>
                <c:pt idx="106">
                  <c:v>1350.2143634288291</c:v>
                </c:pt>
                <c:pt idx="107">
                  <c:v>1329.4364484804141</c:v>
                </c:pt>
                <c:pt idx="108">
                  <c:v>1309.0674102263513</c:v>
                </c:pt>
                <c:pt idx="109">
                  <c:v>1289.0917019259205</c:v>
                </c:pt>
                <c:pt idx="110">
                  <c:v>1269.4946863211787</c:v>
                </c:pt>
                <c:pt idx="111">
                  <c:v>1250.2626262528686</c:v>
                </c:pt>
                <c:pt idx="112">
                  <c:v>1231.3826697422851</c:v>
                </c:pt>
                <c:pt idx="113">
                  <c:v>1212.8428301681504</c:v>
                </c:pt>
                <c:pt idx="114">
                  <c:v>1194.6319621514904</c:v>
                </c:pt>
                <c:pt idx="115">
                  <c:v>1176.7397337402995</c:v>
                </c:pt>
                <c:pt idx="116">
                  <c:v>1159.1565954603809</c:v>
                </c:pt>
                <c:pt idx="117">
                  <c:v>1141.8737467701305</c:v>
                </c:pt>
                <c:pt idx="118">
                  <c:v>1124.8831004259719</c:v>
                </c:pt>
                <c:pt idx="119">
                  <c:v>1108.177245232378</c:v>
                </c:pt>
                <c:pt idx="120">
                  <c:v>1091.7494076164735</c:v>
                </c:pt>
                <c:pt idx="121">
                  <c:v>1075.5934124327709</c:v>
                </c:pt>
                <c:pt idx="122">
                  <c:v>1059.7036433689561</c:v>
                </c:pt>
                <c:pt idx="123">
                  <c:v>1044.0750032893222</c:v>
                </c:pt>
                <c:pt idx="124">
                  <c:v>1028.7028748187331</c:v>
                </c:pt>
                <c:pt idx="125">
                  <c:v>1013.5830814371569</c:v>
                </c:pt>
                <c:pt idx="126">
                  <c:v>998.71184932312588</c:v>
                </c:pt>
                <c:pt idx="127">
                  <c:v>984.08577015406183</c:v>
                </c:pt>
                <c:pt idx="128">
                  <c:v>969.70176504250719</c:v>
                </c:pt>
                <c:pt idx="129">
                  <c:v>955.5570497599208</c:v>
                </c:pt>
                <c:pt idx="130">
                  <c:v>941.64910137402762</c:v>
                </c:pt>
                <c:pt idx="131">
                  <c:v>927.97562640173044</c:v>
                </c:pt>
                <c:pt idx="132">
                  <c:v>914.53453055734633</c:v>
                </c:pt>
                <c:pt idx="133">
                  <c:v>901.32389015547017</c:v>
                </c:pt>
                <c:pt idx="134">
                  <c:v>888.34192520901752</c:v>
                </c:pt>
                <c:pt idx="135">
                  <c:v>875.58697424597585</c:v>
                </c:pt>
                <c:pt idx="136">
                  <c:v>863.05747085305472</c:v>
                </c:pt>
                <c:pt idx="137">
                  <c:v>850.75192194066688</c:v>
                </c:pt>
                <c:pt idx="138">
                  <c:v>838.66888771154163</c:v>
                </c:pt>
                <c:pt idx="139">
                  <c:v>826.80696330453145</c:v>
                </c:pt>
                <c:pt idx="140">
                  <c:v>815.16476207593678</c:v>
                </c:pt>
                <c:pt idx="141">
                  <c:v>803.74090047269249</c:v>
                </c:pt>
                <c:pt idx="142">
                  <c:v>792.53398444506502</c:v>
                </c:pt>
                <c:pt idx="143">
                  <c:v>781.54259734095058</c:v>
                </c:pt>
                <c:pt idx="144">
                  <c:v>770.76528921937404</c:v>
                </c:pt>
                <c:pt idx="145">
                  <c:v>760.20056751730044</c:v>
                </c:pt>
                <c:pt idx="146">
                  <c:v>749.84688900125252</c:v>
                </c:pt>
                <c:pt idx="147">
                  <c:v>739.70265293344653</c:v>
                </c:pt>
                <c:pt idx="148">
                  <c:v>729.76619538109128</c:v>
                </c:pt>
                <c:pt idx="149">
                  <c:v>720.03578459710081</c:v>
                </c:pt>
                <c:pt idx="150">
                  <c:v>710.50961740063781</c:v>
                </c:pt>
                <c:pt idx="151">
                  <c:v>701.18581648659563</c:v>
                </c:pt>
                <c:pt idx="152">
                  <c:v>692.06242859425663</c:v>
                </c:pt>
                <c:pt idx="153">
                  <c:v>683.13742346686627</c:v>
                </c:pt>
                <c:pt idx="154">
                  <c:v>674.40869353570486</c:v>
                </c:pt>
                <c:pt idx="155">
                  <c:v>665.87405426432713</c:v>
                </c:pt>
                <c:pt idx="156">
                  <c:v>657.53124509097677</c:v>
                </c:pt>
                <c:pt idx="157">
                  <c:v>649.37793090965772</c:v>
                </c:pt>
                <c:pt idx="158">
                  <c:v>641.41170403299486</c:v>
                </c:pt>
                <c:pt idx="159">
                  <c:v>633.63008658272702</c:v>
                </c:pt>
                <c:pt idx="160">
                  <c:v>626.0305332564709</c:v>
                </c:pt>
                <c:pt idx="161">
                  <c:v>618.61043442222581</c:v>
                </c:pt>
                <c:pt idx="162">
                  <c:v>611.36711949491257</c:v>
                </c:pt>
                <c:pt idx="163">
                  <c:v>604.29786055206841</c:v>
                </c:pt>
                <c:pt idx="164">
                  <c:v>597.39987614860354</c:v>
                </c:pt>
                <c:pt idx="165">
                  <c:v>590.67033529326886</c:v>
                </c:pt>
                <c:pt idx="166">
                  <c:v>584.10636155214843</c:v>
                </c:pt>
                <c:pt idx="167">
                  <c:v>577.70503724710238</c:v>
                </c:pt>
                <c:pt idx="168">
                  <c:v>571.46340771958648</c:v>
                </c:pt>
                <c:pt idx="169">
                  <c:v>565.37848563271086</c:v>
                </c:pt>
                <c:pt idx="170">
                  <c:v>559.44725528671017</c:v>
                </c:pt>
                <c:pt idx="171">
                  <c:v>553.66667692523072</c:v>
                </c:pt>
                <c:pt idx="172">
                  <c:v>548.03369101194949</c:v>
                </c:pt>
                <c:pt idx="173">
                  <c:v>542.54522245904786</c:v>
                </c:pt>
                <c:pt idx="174">
                  <c:v>537.19818479098092</c:v>
                </c:pt>
                <c:pt idx="175">
                  <c:v>531.98948422874992</c:v>
                </c:pt>
                <c:pt idx="176">
                  <c:v>526.91602368161114</c:v>
                </c:pt>
                <c:pt idx="177">
                  <c:v>521.97470663470881</c:v>
                </c:pt>
                <c:pt idx="178">
                  <c:v>517.16244092262616</c:v>
                </c:pt>
                <c:pt idx="179">
                  <c:v>512.47614238022561</c:v>
                </c:pt>
                <c:pt idx="180">
                  <c:v>507.9127383634443</c:v>
                </c:pt>
                <c:pt idx="181">
                  <c:v>503.46917113390271</c:v>
                </c:pt>
                <c:pt idx="182">
                  <c:v>499.14240110231049</c:v>
                </c:pt>
                <c:pt idx="183">
                  <c:v>494.92940992666252</c:v>
                </c:pt>
                <c:pt idx="184">
                  <c:v>490.82720346217752</c:v>
                </c:pt>
                <c:pt idx="185">
                  <c:v>486.83281456079413</c:v>
                </c:pt>
                <c:pt idx="186">
                  <c:v>482.94330571884035</c:v>
                </c:pt>
                <c:pt idx="187">
                  <c:v>479.15577157221804</c:v>
                </c:pt>
                <c:pt idx="188">
                  <c:v>475.46734123910551</c:v>
                </c:pt>
                <c:pt idx="189">
                  <c:v>471.87518051079093</c:v>
                </c:pt>
                <c:pt idx="190">
                  <c:v>468.37649389178375</c:v>
                </c:pt>
                <c:pt idx="191">
                  <c:v>464.96852649085019</c:v>
                </c:pt>
                <c:pt idx="192">
                  <c:v>461.64856576505235</c:v>
                </c:pt>
                <c:pt idx="193">
                  <c:v>458.41394311927058</c:v>
                </c:pt>
                <c:pt idx="194">
                  <c:v>455.26203536402818</c:v>
                </c:pt>
                <c:pt idx="195">
                  <c:v>452.19026603475288</c:v>
                </c:pt>
                <c:pt idx="196">
                  <c:v>449.19610657587236</c:v>
                </c:pt>
                <c:pt idx="197">
                  <c:v>446.27707739337814</c:v>
                </c:pt>
                <c:pt idx="198">
                  <c:v>443.4307487796907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91-4DDA-BD35-450C717DFEA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Cask!$B$36:$B$234</c:f>
              <c:numCache>
                <c:formatCode>General</c:formatCode>
                <c:ptCount val="199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  <c:pt idx="110">
                  <c:v>110.5</c:v>
                </c:pt>
                <c:pt idx="111">
                  <c:v>111.5</c:v>
                </c:pt>
                <c:pt idx="112">
                  <c:v>112.5</c:v>
                </c:pt>
                <c:pt idx="113">
                  <c:v>113.5</c:v>
                </c:pt>
                <c:pt idx="114">
                  <c:v>114.5</c:v>
                </c:pt>
                <c:pt idx="115">
                  <c:v>115.5</c:v>
                </c:pt>
                <c:pt idx="116">
                  <c:v>116.5</c:v>
                </c:pt>
                <c:pt idx="117">
                  <c:v>117.5</c:v>
                </c:pt>
                <c:pt idx="118">
                  <c:v>118.5</c:v>
                </c:pt>
                <c:pt idx="119">
                  <c:v>119.5</c:v>
                </c:pt>
                <c:pt idx="120">
                  <c:v>120.5</c:v>
                </c:pt>
                <c:pt idx="121">
                  <c:v>121.5</c:v>
                </c:pt>
                <c:pt idx="122">
                  <c:v>122.5</c:v>
                </c:pt>
                <c:pt idx="123">
                  <c:v>123.5</c:v>
                </c:pt>
                <c:pt idx="124">
                  <c:v>124.5</c:v>
                </c:pt>
                <c:pt idx="125">
                  <c:v>125.5</c:v>
                </c:pt>
                <c:pt idx="126">
                  <c:v>126.5</c:v>
                </c:pt>
                <c:pt idx="127">
                  <c:v>127.5</c:v>
                </c:pt>
                <c:pt idx="128">
                  <c:v>128.5</c:v>
                </c:pt>
                <c:pt idx="129">
                  <c:v>129.5</c:v>
                </c:pt>
                <c:pt idx="130">
                  <c:v>130.5</c:v>
                </c:pt>
                <c:pt idx="131">
                  <c:v>131.5</c:v>
                </c:pt>
                <c:pt idx="132">
                  <c:v>132.5</c:v>
                </c:pt>
                <c:pt idx="133">
                  <c:v>133.5</c:v>
                </c:pt>
                <c:pt idx="134">
                  <c:v>134.5</c:v>
                </c:pt>
                <c:pt idx="135">
                  <c:v>135.5</c:v>
                </c:pt>
                <c:pt idx="136">
                  <c:v>136.5</c:v>
                </c:pt>
                <c:pt idx="137">
                  <c:v>137.5</c:v>
                </c:pt>
                <c:pt idx="138">
                  <c:v>138.5</c:v>
                </c:pt>
                <c:pt idx="139">
                  <c:v>139.5</c:v>
                </c:pt>
                <c:pt idx="140">
                  <c:v>140.5</c:v>
                </c:pt>
                <c:pt idx="141">
                  <c:v>141.5</c:v>
                </c:pt>
                <c:pt idx="142">
                  <c:v>142.5</c:v>
                </c:pt>
                <c:pt idx="143">
                  <c:v>143.5</c:v>
                </c:pt>
                <c:pt idx="144">
                  <c:v>144.5</c:v>
                </c:pt>
                <c:pt idx="145">
                  <c:v>145.5</c:v>
                </c:pt>
                <c:pt idx="146">
                  <c:v>146.5</c:v>
                </c:pt>
                <c:pt idx="147">
                  <c:v>147.5</c:v>
                </c:pt>
                <c:pt idx="148">
                  <c:v>148.5</c:v>
                </c:pt>
                <c:pt idx="149">
                  <c:v>149.5</c:v>
                </c:pt>
                <c:pt idx="150">
                  <c:v>150.5</c:v>
                </c:pt>
                <c:pt idx="151">
                  <c:v>151.5</c:v>
                </c:pt>
                <c:pt idx="152">
                  <c:v>152.5</c:v>
                </c:pt>
                <c:pt idx="153">
                  <c:v>153.5</c:v>
                </c:pt>
                <c:pt idx="154">
                  <c:v>154.5</c:v>
                </c:pt>
                <c:pt idx="155">
                  <c:v>155.5</c:v>
                </c:pt>
                <c:pt idx="156">
                  <c:v>156.5</c:v>
                </c:pt>
                <c:pt idx="157">
                  <c:v>157.5</c:v>
                </c:pt>
                <c:pt idx="158">
                  <c:v>158.5</c:v>
                </c:pt>
                <c:pt idx="159">
                  <c:v>159.5</c:v>
                </c:pt>
                <c:pt idx="160">
                  <c:v>160.5</c:v>
                </c:pt>
                <c:pt idx="161">
                  <c:v>161.5</c:v>
                </c:pt>
                <c:pt idx="162">
                  <c:v>162.5</c:v>
                </c:pt>
                <c:pt idx="163">
                  <c:v>163.5</c:v>
                </c:pt>
                <c:pt idx="164">
                  <c:v>164.5</c:v>
                </c:pt>
                <c:pt idx="165">
                  <c:v>165.5</c:v>
                </c:pt>
                <c:pt idx="166">
                  <c:v>166.5</c:v>
                </c:pt>
                <c:pt idx="167">
                  <c:v>167.5</c:v>
                </c:pt>
                <c:pt idx="168">
                  <c:v>168.5</c:v>
                </c:pt>
                <c:pt idx="169">
                  <c:v>169.5</c:v>
                </c:pt>
                <c:pt idx="170">
                  <c:v>170.5</c:v>
                </c:pt>
                <c:pt idx="171">
                  <c:v>171.5</c:v>
                </c:pt>
                <c:pt idx="172">
                  <c:v>172.5</c:v>
                </c:pt>
                <c:pt idx="173">
                  <c:v>173.5</c:v>
                </c:pt>
                <c:pt idx="174">
                  <c:v>174.5</c:v>
                </c:pt>
                <c:pt idx="175">
                  <c:v>175.5</c:v>
                </c:pt>
                <c:pt idx="176">
                  <c:v>176.5</c:v>
                </c:pt>
                <c:pt idx="177">
                  <c:v>177.5</c:v>
                </c:pt>
                <c:pt idx="178">
                  <c:v>178.5</c:v>
                </c:pt>
                <c:pt idx="179">
                  <c:v>179.5</c:v>
                </c:pt>
                <c:pt idx="180">
                  <c:v>180.5</c:v>
                </c:pt>
                <c:pt idx="181">
                  <c:v>181.5</c:v>
                </c:pt>
                <c:pt idx="182">
                  <c:v>182.5</c:v>
                </c:pt>
                <c:pt idx="183">
                  <c:v>183.5</c:v>
                </c:pt>
                <c:pt idx="184">
                  <c:v>184.5</c:v>
                </c:pt>
                <c:pt idx="185">
                  <c:v>185.5</c:v>
                </c:pt>
                <c:pt idx="186">
                  <c:v>186.5</c:v>
                </c:pt>
                <c:pt idx="187">
                  <c:v>187.5</c:v>
                </c:pt>
                <c:pt idx="188">
                  <c:v>188.5</c:v>
                </c:pt>
                <c:pt idx="189">
                  <c:v>189.5</c:v>
                </c:pt>
                <c:pt idx="190">
                  <c:v>190.5</c:v>
                </c:pt>
                <c:pt idx="191">
                  <c:v>191.5</c:v>
                </c:pt>
                <c:pt idx="192">
                  <c:v>192.5</c:v>
                </c:pt>
                <c:pt idx="193">
                  <c:v>193.5</c:v>
                </c:pt>
                <c:pt idx="194">
                  <c:v>194.5</c:v>
                </c:pt>
                <c:pt idx="195">
                  <c:v>195.5</c:v>
                </c:pt>
                <c:pt idx="196">
                  <c:v>196.5</c:v>
                </c:pt>
                <c:pt idx="197">
                  <c:v>197.5</c:v>
                </c:pt>
                <c:pt idx="198">
                  <c:v>198.5</c:v>
                </c:pt>
              </c:numCache>
            </c:numRef>
          </c:xVal>
          <c:yVal>
            <c:numRef>
              <c:f>Cask!$P$36:$P$234</c:f>
              <c:numCache>
                <c:formatCode>General</c:formatCode>
                <c:ptCount val="199"/>
                <c:pt idx="0">
                  <c:v>3406.1686258366494</c:v>
                </c:pt>
                <c:pt idx="1">
                  <c:v>7895.8732689132485</c:v>
                </c:pt>
                <c:pt idx="2">
                  <c:v>9433.5011898764387</c:v>
                </c:pt>
                <c:pt idx="3">
                  <c:v>10239.573825636146</c:v>
                </c:pt>
                <c:pt idx="4">
                  <c:v>10867.409750936855</c:v>
                </c:pt>
                <c:pt idx="5">
                  <c:v>11187.672563035758</c:v>
                </c:pt>
                <c:pt idx="6">
                  <c:v>11245.964677905709</c:v>
                </c:pt>
                <c:pt idx="7">
                  <c:v>11135.949670720802</c:v>
                </c:pt>
                <c:pt idx="8">
                  <c:v>10933.290809085536</c:v>
                </c:pt>
                <c:pt idx="9">
                  <c:v>10691.686519571722</c:v>
                </c:pt>
                <c:pt idx="10">
                  <c:v>10440.513094661737</c:v>
                </c:pt>
                <c:pt idx="11">
                  <c:v>10189.534076666432</c:v>
                </c:pt>
                <c:pt idx="12">
                  <c:v>9938.7310723825121</c:v>
                </c:pt>
                <c:pt idx="13">
                  <c:v>9686.4418621136338</c:v>
                </c:pt>
                <c:pt idx="14">
                  <c:v>9432.9850808964165</c:v>
                </c:pt>
                <c:pt idx="15">
                  <c:v>9180.7657166673634</c:v>
                </c:pt>
                <c:pt idx="16">
                  <c:v>8932.9308227774454</c:v>
                </c:pt>
                <c:pt idx="17">
                  <c:v>8692.0785011414664</c:v>
                </c:pt>
                <c:pt idx="18">
                  <c:v>8459.6198388749472</c:v>
                </c:pt>
                <c:pt idx="19">
                  <c:v>8235.7725642928872</c:v>
                </c:pt>
                <c:pt idx="20">
                  <c:v>8019.9192124205501</c:v>
                </c:pt>
                <c:pt idx="21">
                  <c:v>7811.0625520414005</c:v>
                </c:pt>
                <c:pt idx="22">
                  <c:v>7608.2078225609539</c:v>
                </c:pt>
                <c:pt idx="23">
                  <c:v>7410.6021864571012</c:v>
                </c:pt>
                <c:pt idx="24">
                  <c:v>7217.8309092959908</c:v>
                </c:pt>
                <c:pt idx="25">
                  <c:v>7029.8043986923713</c:v>
                </c:pt>
                <c:pt idx="26">
                  <c:v>6846.6798945971077</c:v>
                </c:pt>
                <c:pt idx="27">
                  <c:v>6668.7570602970918</c:v>
                </c:pt>
                <c:pt idx="28">
                  <c:v>6496.3761219271009</c:v>
                </c:pt>
                <c:pt idx="29">
                  <c:v>6329.8356435163669</c:v>
                </c:pt>
                <c:pt idx="30">
                  <c:v>6169.3371925421279</c:v>
                </c:pt>
                <c:pt idx="31">
                  <c:v>6014.9570894002445</c:v>
                </c:pt>
                <c:pt idx="32">
                  <c:v>5866.6411795998747</c:v>
                </c:pt>
                <c:pt idx="33">
                  <c:v>5724.2166339386813</c:v>
                </c:pt>
                <c:pt idx="34">
                  <c:v>5587.4144973494276</c:v>
                </c:pt>
                <c:pt idx="35">
                  <c:v>5455.8974214566988</c:v>
                </c:pt>
                <c:pt idx="36">
                  <c:v>5329.2882060166885</c:v>
                </c:pt>
                <c:pt idx="37">
                  <c:v>5207.1960755710325</c:v>
                </c:pt>
                <c:pt idx="38">
                  <c:v>5089.238810678743</c:v>
                </c:pt>
                <c:pt idx="39">
                  <c:v>4975.0598315737634</c:v>
                </c:pt>
                <c:pt idx="40">
                  <c:v>4864.340065659846</c:v>
                </c:pt>
                <c:pt idx="41">
                  <c:v>4756.8049330551748</c:v>
                </c:pt>
                <c:pt idx="42">
                  <c:v>4652.2270920253814</c:v>
                </c:pt>
                <c:pt idx="43">
                  <c:v>4550.4257408079966</c:v>
                </c:pt>
                <c:pt idx="44">
                  <c:v>4451.2633145996415</c:v>
                </c:pt>
                <c:pt idx="45">
                  <c:v>4354.6403814472587</c:v>
                </c:pt>
                <c:pt idx="46">
                  <c:v>4260.4894569130138</c:v>
                </c:pt>
                <c:pt idx="47">
                  <c:v>4168.7683466812778</c:v>
                </c:pt>
                <c:pt idx="48">
                  <c:v>4079.4535050885443</c:v>
                </c:pt>
                <c:pt idx="49">
                  <c:v>3992.5337774874038</c:v>
                </c:pt>
                <c:pt idx="50">
                  <c:v>3908.0047831681595</c:v>
                </c:pt>
                <c:pt idx="51">
                  <c:v>3825.8640979796769</c:v>
                </c:pt>
                <c:pt idx="52">
                  <c:v>3746.1073141879137</c:v>
                </c:pt>
                <c:pt idx="53">
                  <c:v>3668.7249901041687</c:v>
                </c:pt>
                <c:pt idx="54">
                  <c:v>3593.700452969264</c:v>
                </c:pt>
                <c:pt idx="55">
                  <c:v>3521.0083840293237</c:v>
                </c:pt>
                <c:pt idx="56">
                  <c:v>3450.6140927315373</c:v>
                </c:pt>
                <c:pt idx="57">
                  <c:v>3382.4733753394271</c:v>
                </c:pt>
                <c:pt idx="58">
                  <c:v>3316.5328498421582</c:v>
                </c:pt>
                <c:pt idx="59">
                  <c:v>3252.7306617709569</c:v>
                </c:pt>
                <c:pt idx="60">
                  <c:v>3190.9974626219268</c:v>
                </c:pt>
                <c:pt idx="61">
                  <c:v>3131.2575724757098</c:v>
                </c:pt>
                <c:pt idx="62">
                  <c:v>3073.4302498452284</c:v>
                </c:pt>
                <c:pt idx="63">
                  <c:v>3017.4310037956111</c:v>
                </c:pt>
                <c:pt idx="64">
                  <c:v>2963.1728952413127</c:v>
                </c:pt>
                <c:pt idx="65">
                  <c:v>2910.5677855285899</c:v>
                </c:pt>
                <c:pt idx="66">
                  <c:v>2859.5275006324432</c:v>
                </c:pt>
                <c:pt idx="67">
                  <c:v>2809.9648883546615</c:v>
                </c:pt>
                <c:pt idx="68">
                  <c:v>2761.7947537316259</c:v>
                </c:pt>
                <c:pt idx="69">
                  <c:v>2714.9346644532893</c:v>
                </c:pt>
                <c:pt idx="70">
                  <c:v>2669.3056235183485</c:v>
                </c:pt>
                <c:pt idx="71">
                  <c:v>2624.8326106984887</c:v>
                </c:pt>
                <c:pt idx="72">
                  <c:v>2581.4449977682339</c:v>
                </c:pt>
                <c:pt idx="73">
                  <c:v>2539.0768449951634</c:v>
                </c:pt>
                <c:pt idx="74">
                  <c:v>2497.6670881959558</c:v>
                </c:pt>
                <c:pt idx="75">
                  <c:v>2457.159626858961</c:v>
                </c:pt>
                <c:pt idx="76">
                  <c:v>2417.5033245175091</c:v>
                </c:pt>
                <c:pt idx="77">
                  <c:v>2378.6519328229101</c:v>
                </c:pt>
                <c:pt idx="78">
                  <c:v>2340.5639506950292</c:v>
                </c:pt>
                <c:pt idx="79">
                  <c:v>2303.2024295934275</c:v>
                </c:pt>
                <c:pt idx="80">
                  <c:v>2266.5347354158371</c:v>
                </c:pt>
                <c:pt idx="81">
                  <c:v>2230.5322768465567</c:v>
                </c:pt>
                <c:pt idx="82">
                  <c:v>2195.1702091903708</c:v>
                </c:pt>
                <c:pt idx="83">
                  <c:v>2160.4271218758945</c:v>
                </c:pt>
                <c:pt idx="84">
                  <c:v>2126.2847169272882</c:v>
                </c:pt>
                <c:pt idx="85">
                  <c:v>2092.7274848110014</c:v>
                </c:pt>
                <c:pt idx="86">
                  <c:v>2059.7423831855463</c:v>
                </c:pt>
                <c:pt idx="87">
                  <c:v>2027.3185232337521</c:v>
                </c:pt>
                <c:pt idx="88">
                  <c:v>1995.4468674513778</c:v>
                </c:pt>
                <c:pt idx="89">
                  <c:v>1964.1199420127314</c:v>
                </c:pt>
                <c:pt idx="90">
                  <c:v>1933.3315661397162</c:v>
                </c:pt>
                <c:pt idx="91">
                  <c:v>1903.0766002696612</c:v>
                </c:pt>
                <c:pt idx="92">
                  <c:v>1873.3507142514065</c:v>
                </c:pt>
                <c:pt idx="93">
                  <c:v>1844.1501762988742</c:v>
                </c:pt>
                <c:pt idx="94">
                  <c:v>1815.4716629954751</c:v>
                </c:pt>
                <c:pt idx="95">
                  <c:v>1787.312090269214</c:v>
                </c:pt>
                <c:pt idx="96">
                  <c:v>1759.6684649438173</c:v>
                </c:pt>
                <c:pt idx="97">
                  <c:v>1732.5377562121178</c:v>
                </c:pt>
                <c:pt idx="98">
                  <c:v>1705.9167861697804</c:v>
                </c:pt>
                <c:pt idx="99">
                  <c:v>1679.8021383858227</c:v>
                </c:pt>
                <c:pt idx="100">
                  <c:v>1654.1900833664943</c:v>
                </c:pt>
                <c:pt idx="101">
                  <c:v>1629.0765196862201</c:v>
                </c:pt>
                <c:pt idx="102">
                  <c:v>1604.4569295088631</c:v>
                </c:pt>
                <c:pt idx="103">
                  <c:v>1580.3263471999867</c:v>
                </c:pt>
                <c:pt idx="104">
                  <c:v>1556.6793397319345</c:v>
                </c:pt>
                <c:pt idx="105">
                  <c:v>1533.5099976044007</c:v>
                </c:pt>
                <c:pt idx="106">
                  <c:v>1510.8119350400682</c:v>
                </c:pt>
                <c:pt idx="107">
                  <c:v>1488.5782982646183</c:v>
                </c:pt>
                <c:pt idx="108">
                  <c:v>1466.8017807399092</c:v>
                </c:pt>
                <c:pt idx="109">
                  <c:v>1445.4746442858577</c:v>
                </c:pt>
                <c:pt idx="110">
                  <c:v>1424.5887450981299</c:v>
                </c:pt>
                <c:pt idx="111">
                  <c:v>1404.1355637433326</c:v>
                </c:pt>
                <c:pt idx="112">
                  <c:v>1384.1062382891835</c:v>
                </c:pt>
                <c:pt idx="113">
                  <c:v>1364.4915998028478</c:v>
                </c:pt>
                <c:pt idx="114">
                  <c:v>1345.282209525046</c:v>
                </c:pt>
                <c:pt idx="115">
                  <c:v>1326.4683970997808</c:v>
                </c:pt>
                <c:pt idx="116">
                  <c:v>1308.0402993089438</c:v>
                </c:pt>
                <c:pt idx="117">
                  <c:v>1289.9878988269895</c:v>
                </c:pt>
                <c:pt idx="118">
                  <c:v>1272.3010625730785</c:v>
                </c:pt>
                <c:pt idx="119">
                  <c:v>1254.9695792962377</c:v>
                </c:pt>
                <c:pt idx="120">
                  <c:v>1237.9831960831041</c:v>
                </c:pt>
                <c:pt idx="121">
                  <c:v>1221.3316535275892</c:v>
                </c:pt>
                <c:pt idx="122">
                  <c:v>1205.004719347477</c:v>
                </c:pt>
                <c:pt idx="123">
                  <c:v>1188.9922202744931</c:v>
                </c:pt>
                <c:pt idx="124">
                  <c:v>1173.2840720820161</c:v>
                </c:pt>
                <c:pt idx="125">
                  <c:v>1157.8703076484524</c:v>
                </c:pt>
                <c:pt idx="126">
                  <c:v>1142.7411029845766</c:v>
                </c:pt>
                <c:pt idx="127">
                  <c:v>1127.8868011800378</c:v>
                </c:pt>
                <c:pt idx="128">
                  <c:v>1113.2979342480282</c:v>
                </c:pt>
                <c:pt idx="129">
                  <c:v>1098.9652428679371</c:v>
                </c:pt>
                <c:pt idx="130">
                  <c:v>1084.8796940439702</c:v>
                </c:pt>
                <c:pt idx="131">
                  <c:v>1071.0324967133847</c:v>
                </c:pt>
                <c:pt idx="132">
                  <c:v>1057.4151153513781</c:v>
                </c:pt>
                <c:pt idx="133">
                  <c:v>1044.0192816309825</c:v>
                </c:pt>
                <c:pt idx="134">
                  <c:v>1030.8370042057641</c:v>
                </c:pt>
                <c:pt idx="135">
                  <c:v>1017.8605766908539</c:v>
                </c:pt>
                <c:pt idx="136">
                  <c:v>1005.082583924026</c:v>
                </c:pt>
                <c:pt idx="137">
                  <c:v>992.4959065933715</c:v>
                </c:pt>
                <c:pt idx="138">
                  <c:v>980.09372432168095</c:v>
                </c:pt>
                <c:pt idx="139">
                  <c:v>967.86951730014596</c:v>
                </c:pt>
                <c:pt idx="140">
                  <c:v>955.81706656547658</c:v>
                </c:pt>
                <c:pt idx="141">
                  <c:v>943.93045301518077</c:v>
                </c:pt>
                <c:pt idx="142">
                  <c:v>932.20405525562194</c:v>
                </c:pt>
                <c:pt idx="143">
                  <c:v>920.63254637668445</c:v>
                </c:pt>
                <c:pt idx="144">
                  <c:v>909.21088974550219</c:v>
                </c:pt>
                <c:pt idx="145">
                  <c:v>897.93433390983898</c:v>
                </c:pt>
                <c:pt idx="146">
                  <c:v>886.798406699412</c:v>
                </c:pt>
                <c:pt idx="147">
                  <c:v>875.7989086107774</c:v>
                </c:pt>
                <c:pt idx="148">
                  <c:v>864.93190555845138</c:v>
                </c:pt>
                <c:pt idx="149">
                  <c:v>854.19372107169863</c:v>
                </c:pt>
                <c:pt idx="150">
                  <c:v>843.58092801303496</c:v>
                </c:pt>
                <c:pt idx="151">
                  <c:v>833.09033989089755</c:v>
                </c:pt>
                <c:pt idx="152">
                  <c:v>822.71900183526611</c:v>
                </c:pt>
                <c:pt idx="153">
                  <c:v>812.46418130124368</c:v>
                </c:pt>
                <c:pt idx="154">
                  <c:v>802.32335856180407</c:v>
                </c:pt>
                <c:pt idx="155">
                  <c:v>792.29421704707659</c:v>
                </c:pt>
                <c:pt idx="156">
                  <c:v>782.37463358372975</c:v>
                </c:pt>
                <c:pt idx="157">
                  <c:v>772.5626685842135</c:v>
                </c:pt>
                <c:pt idx="158">
                  <c:v>762.85655623190337</c:v>
                </c:pt>
                <c:pt idx="159">
                  <c:v>753.25469470450719</c:v>
                </c:pt>
                <c:pt idx="160">
                  <c:v>743.75563647453237</c:v>
                </c:pt>
                <c:pt idx="161">
                  <c:v>734.35807872212388</c:v>
                </c:pt>
                <c:pt idx="162">
                  <c:v>725.06085389221914</c:v>
                </c:pt>
                <c:pt idx="163">
                  <c:v>715.86292042471587</c:v>
                </c:pt>
                <c:pt idx="164">
                  <c:v>706.7633536832418</c:v>
                </c:pt>
                <c:pt idx="165">
                  <c:v>697.76133710511579</c:v>
                </c:pt>
                <c:pt idx="166">
                  <c:v>688.85615359226347</c:v>
                </c:pt>
                <c:pt idx="167">
                  <c:v>680.04717716013943</c:v>
                </c:pt>
                <c:pt idx="168">
                  <c:v>671.33386485916083</c:v>
                </c:pt>
                <c:pt idx="169">
                  <c:v>662.71574898074755</c:v>
                </c:pt>
                <c:pt idx="170">
                  <c:v>654.19242955780817</c:v>
                </c:pt>
                <c:pt idx="171">
                  <c:v>645.76356716739292</c:v>
                </c:pt>
                <c:pt idx="172">
                  <c:v>637.42887604126929</c:v>
                </c:pt>
                <c:pt idx="173">
                  <c:v>629.18811748835287</c:v>
                </c:pt>
                <c:pt idx="174">
                  <c:v>621.04109363123428</c:v>
                </c:pt>
                <c:pt idx="175">
                  <c:v>612.98764145749658</c:v>
                </c:pt>
                <c:pt idx="176">
                  <c:v>605.02762718509848</c:v>
                </c:pt>
                <c:pt idx="177">
                  <c:v>597.1609409398078</c:v>
                </c:pt>
                <c:pt idx="178">
                  <c:v>589.38749174150473</c:v>
                </c:pt>
                <c:pt idx="179">
                  <c:v>581.70720279511818</c:v>
                </c:pt>
                <c:pt idx="180">
                  <c:v>574.12000708102914</c:v>
                </c:pt>
                <c:pt idx="181">
                  <c:v>566.62584323894237</c:v>
                </c:pt>
                <c:pt idx="182">
                  <c:v>559.22465173849287</c:v>
                </c:pt>
                <c:pt idx="183">
                  <c:v>551.91637132923461</c:v>
                </c:pt>
                <c:pt idx="184">
                  <c:v>544.70093576210229</c:v>
                </c:pt>
                <c:pt idx="185">
                  <c:v>537.57827077399202</c:v>
                </c:pt>
                <c:pt idx="186">
                  <c:v>530.54829132671898</c:v>
                </c:pt>
                <c:pt idx="187">
                  <c:v>523.61089909131692</c:v>
                </c:pt>
                <c:pt idx="188">
                  <c:v>516.76598016839193</c:v>
                </c:pt>
                <c:pt idx="189">
                  <c:v>510.01340303509284</c:v>
                </c:pt>
                <c:pt idx="190">
                  <c:v>503.35301670912133</c:v>
                </c:pt>
                <c:pt idx="191">
                  <c:v>496.78464912016199</c:v>
                </c:pt>
                <c:pt idx="192">
                  <c:v>490.30810567908912</c:v>
                </c:pt>
                <c:pt idx="193">
                  <c:v>483.92316803533873</c:v>
                </c:pt>
                <c:pt idx="194">
                  <c:v>477.62959301291016</c:v>
                </c:pt>
                <c:pt idx="195">
                  <c:v>471.427111715553</c:v>
                </c:pt>
                <c:pt idx="196">
                  <c:v>465.31542879184678</c:v>
                </c:pt>
                <c:pt idx="197">
                  <c:v>459.29422185103414</c:v>
                </c:pt>
                <c:pt idx="198">
                  <c:v>453.36314102065904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91-4DDA-BD35-450C717DF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35936"/>
        <c:axId val="209039072"/>
      </c:scatterChart>
      <c:valAx>
        <c:axId val="20903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9072"/>
        <c:crosses val="autoZero"/>
        <c:crossBetween val="midCat"/>
      </c:valAx>
      <c:valAx>
        <c:axId val="2090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FingerPrintUncertainty!$R$42:$R$45</c:f>
                <c:numCache>
                  <c:formatCode>General</c:formatCode>
                  <c:ptCount val="4"/>
                  <c:pt idx="0">
                    <c:v>1.1175757901008231E-3</c:v>
                  </c:pt>
                  <c:pt idx="1">
                    <c:v>1.1174188492512091E-3</c:v>
                  </c:pt>
                  <c:pt idx="2">
                    <c:v>1.1168695562775604E-3</c:v>
                  </c:pt>
                  <c:pt idx="3">
                    <c:v>1.1455897317569103E-3</c:v>
                  </c:pt>
                </c:numCache>
              </c:numRef>
            </c:plus>
            <c:minus>
              <c:numRef>
                <c:f>FingerPrintUncertainty!$R$42:$R$45</c:f>
                <c:numCache>
                  <c:formatCode>General</c:formatCode>
                  <c:ptCount val="4"/>
                  <c:pt idx="0">
                    <c:v>1.1175757901008231E-3</c:v>
                  </c:pt>
                  <c:pt idx="1">
                    <c:v>1.1174188492512091E-3</c:v>
                  </c:pt>
                  <c:pt idx="2">
                    <c:v>1.1168695562775604E-3</c:v>
                  </c:pt>
                  <c:pt idx="3">
                    <c:v>1.1455897317569103E-3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FingerPrintUncertainty!$K$42:$K$45</c:f>
              <c:numCache>
                <c:formatCode>General</c:formatCode>
                <c:ptCount val="4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-1</c:v>
                </c:pt>
              </c:numCache>
            </c:numRef>
          </c:xVal>
          <c:yVal>
            <c:numRef>
              <c:f>FingerPrintUncertainty!$Q$42:$Q$45</c:f>
              <c:numCache>
                <c:formatCode>0.00E+00</c:formatCode>
                <c:ptCount val="4"/>
                <c:pt idx="0">
                  <c:v>0.97554627029248575</c:v>
                </c:pt>
                <c:pt idx="1">
                  <c:v>0.97540927460784976</c:v>
                </c:pt>
                <c:pt idx="2">
                  <c:v>0.97492978971162403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2E-4225-BC36-D2F8E7FE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36328"/>
        <c:axId val="209034368"/>
      </c:scatterChart>
      <c:valAx>
        <c:axId val="20903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4368"/>
        <c:crosses val="autoZero"/>
        <c:crossBetween val="midCat"/>
      </c:valAx>
      <c:valAx>
        <c:axId val="20903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6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3.6800000000000011E-4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FingerPrintUncertainty!$U$30:$U$34</c:f>
              <c:numCache>
                <c:formatCode>0.00E+00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-1</c:v>
                </c:pt>
              </c:numCache>
            </c:numRef>
          </c:xVal>
          <c:yVal>
            <c:numRef>
              <c:f>FingerPrintUncertainty!$AA$30:$AA$34</c:f>
              <c:numCache>
                <c:formatCode>0.0000E+00</c:formatCode>
                <c:ptCount val="5"/>
                <c:pt idx="0">
                  <c:v>1.0003095017022594</c:v>
                </c:pt>
                <c:pt idx="1">
                  <c:v>1.0004642525533891</c:v>
                </c:pt>
                <c:pt idx="2">
                  <c:v>1.0003868771278244</c:v>
                </c:pt>
                <c:pt idx="3">
                  <c:v>1.0003095017022594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7-4E37-88CB-54108D80E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33192"/>
        <c:axId val="209034760"/>
      </c:scatterChart>
      <c:valAx>
        <c:axId val="20903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4760"/>
        <c:crosses val="autoZero"/>
        <c:crossBetween val="midCat"/>
      </c:valAx>
      <c:valAx>
        <c:axId val="209034760"/>
        <c:scaling>
          <c:orientation val="minMax"/>
          <c:max val="1.01"/>
          <c:min val="0.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33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4899226553735"/>
          <c:y val="1.2642225031605562E-2"/>
          <c:w val="0.86525101915452063"/>
          <c:h val="0.81429334607510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1.1000000000000003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FingerPrint!$C$4:$C$12</c:f>
              <c:strCache>
                <c:ptCount val="9"/>
                <c:pt idx="0">
                  <c:v>Fresh</c:v>
                </c:pt>
                <c:pt idx="1">
                  <c:v>14d</c:v>
                </c:pt>
                <c:pt idx="2">
                  <c:v>40y</c:v>
                </c:pt>
                <c:pt idx="3">
                  <c:v>80y</c:v>
                </c:pt>
                <c:pt idx="4">
                  <c:v>14d_1Bundle_Fresh</c:v>
                </c:pt>
                <c:pt idx="5">
                  <c:v>14d_1Bundle_Missing</c:v>
                </c:pt>
                <c:pt idx="6">
                  <c:v>14d_1Bundle_Steel</c:v>
                </c:pt>
                <c:pt idx="7">
                  <c:v>14d_1Bundle_Pb</c:v>
                </c:pt>
                <c:pt idx="8">
                  <c:v>14d_1Bundle_DU</c:v>
                </c:pt>
              </c:strCache>
            </c:strRef>
          </c:cat>
          <c:val>
            <c:numRef>
              <c:f>FingerPrint!$G$4:$G$12</c:f>
              <c:numCache>
                <c:formatCode>0.00E+00</c:formatCode>
                <c:ptCount val="9"/>
                <c:pt idx="0">
                  <c:v>1.0252968870775068</c:v>
                </c:pt>
                <c:pt idx="1">
                  <c:v>1</c:v>
                </c:pt>
                <c:pt idx="2">
                  <c:v>1.0001405382615418</c:v>
                </c:pt>
                <c:pt idx="3">
                  <c:v>0.99964865434614569</c:v>
                </c:pt>
                <c:pt idx="4">
                  <c:v>0.99992973086922921</c:v>
                </c:pt>
                <c:pt idx="5">
                  <c:v>0.96957346637622099</c:v>
                </c:pt>
                <c:pt idx="6">
                  <c:v>0.96669243201461608</c:v>
                </c:pt>
                <c:pt idx="7">
                  <c:v>1.0068161056847726</c:v>
                </c:pt>
                <c:pt idx="8">
                  <c:v>1.001967535661584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C-46E3-B675-DA5F60A9235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4.0000000000000013E-4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FingerPrint!$C$4:$C$12</c:f>
              <c:strCache>
                <c:ptCount val="9"/>
                <c:pt idx="0">
                  <c:v>Fresh</c:v>
                </c:pt>
                <c:pt idx="1">
                  <c:v>14d</c:v>
                </c:pt>
                <c:pt idx="2">
                  <c:v>40y</c:v>
                </c:pt>
                <c:pt idx="3">
                  <c:v>80y</c:v>
                </c:pt>
                <c:pt idx="4">
                  <c:v>14d_1Bundle_Fresh</c:v>
                </c:pt>
                <c:pt idx="5">
                  <c:v>14d_1Bundle_Missing</c:v>
                </c:pt>
                <c:pt idx="6">
                  <c:v>14d_1Bundle_Steel</c:v>
                </c:pt>
                <c:pt idx="7">
                  <c:v>14d_1Bundle_Pb</c:v>
                </c:pt>
                <c:pt idx="8">
                  <c:v>14d_1Bundle_DU</c:v>
                </c:pt>
              </c:strCache>
            </c:strRef>
          </c:cat>
          <c:val>
            <c:numRef>
              <c:f>FingerPrint!$G$29:$G$37</c:f>
              <c:numCache>
                <c:formatCode>0.00E+00</c:formatCode>
                <c:ptCount val="9"/>
                <c:pt idx="0">
                  <c:v>0.99961327248820475</c:v>
                </c:pt>
                <c:pt idx="1">
                  <c:v>1</c:v>
                </c:pt>
                <c:pt idx="2">
                  <c:v>1</c:v>
                </c:pt>
                <c:pt idx="3">
                  <c:v>0.99976796349292285</c:v>
                </c:pt>
                <c:pt idx="4">
                  <c:v>0.99976796349292285</c:v>
                </c:pt>
                <c:pt idx="5">
                  <c:v>0.96055379379689076</c:v>
                </c:pt>
                <c:pt idx="6">
                  <c:v>0.99497254234666255</c:v>
                </c:pt>
                <c:pt idx="7">
                  <c:v>1.0010828370330265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C-46E3-B675-DA5F60A92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209010848"/>
        <c:axId val="209010064"/>
      </c:barChart>
      <c:catAx>
        <c:axId val="20901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0064"/>
        <c:crosses val="autoZero"/>
        <c:auto val="1"/>
        <c:lblAlgn val="ctr"/>
        <c:lblOffset val="100"/>
        <c:noMultiLvlLbl val="0"/>
      </c:catAx>
      <c:valAx>
        <c:axId val="20901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0848"/>
        <c:crosses val="autoZero"/>
        <c:crossBetween val="between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'Missing-Steel'!$D$12:$D$211</c:f>
              <c:numCache>
                <c:formatCode>General</c:formatCode>
                <c:ptCount val="200"/>
                <c:pt idx="0">
                  <c:v>-199</c:v>
                </c:pt>
                <c:pt idx="1">
                  <c:v>-197</c:v>
                </c:pt>
                <c:pt idx="2">
                  <c:v>-195</c:v>
                </c:pt>
                <c:pt idx="3">
                  <c:v>-193</c:v>
                </c:pt>
                <c:pt idx="4">
                  <c:v>-191</c:v>
                </c:pt>
                <c:pt idx="5">
                  <c:v>-189</c:v>
                </c:pt>
                <c:pt idx="6">
                  <c:v>-187</c:v>
                </c:pt>
                <c:pt idx="7">
                  <c:v>-185</c:v>
                </c:pt>
                <c:pt idx="8">
                  <c:v>-183</c:v>
                </c:pt>
                <c:pt idx="9">
                  <c:v>-181</c:v>
                </c:pt>
                <c:pt idx="10">
                  <c:v>-179</c:v>
                </c:pt>
                <c:pt idx="11">
                  <c:v>-177</c:v>
                </c:pt>
                <c:pt idx="12">
                  <c:v>-175</c:v>
                </c:pt>
                <c:pt idx="13">
                  <c:v>-173</c:v>
                </c:pt>
                <c:pt idx="14">
                  <c:v>-171</c:v>
                </c:pt>
                <c:pt idx="15">
                  <c:v>-169</c:v>
                </c:pt>
                <c:pt idx="16">
                  <c:v>-167</c:v>
                </c:pt>
                <c:pt idx="17">
                  <c:v>-165</c:v>
                </c:pt>
                <c:pt idx="18">
                  <c:v>-163</c:v>
                </c:pt>
                <c:pt idx="19">
                  <c:v>-161</c:v>
                </c:pt>
                <c:pt idx="20">
                  <c:v>-159</c:v>
                </c:pt>
                <c:pt idx="21">
                  <c:v>-157</c:v>
                </c:pt>
                <c:pt idx="22">
                  <c:v>-155</c:v>
                </c:pt>
                <c:pt idx="23">
                  <c:v>-153</c:v>
                </c:pt>
                <c:pt idx="24">
                  <c:v>-151</c:v>
                </c:pt>
                <c:pt idx="25">
                  <c:v>-149</c:v>
                </c:pt>
                <c:pt idx="26">
                  <c:v>-147</c:v>
                </c:pt>
                <c:pt idx="27">
                  <c:v>-145</c:v>
                </c:pt>
                <c:pt idx="28">
                  <c:v>-143</c:v>
                </c:pt>
                <c:pt idx="29">
                  <c:v>-141</c:v>
                </c:pt>
                <c:pt idx="30">
                  <c:v>-139</c:v>
                </c:pt>
                <c:pt idx="31">
                  <c:v>-137</c:v>
                </c:pt>
                <c:pt idx="32">
                  <c:v>-135</c:v>
                </c:pt>
                <c:pt idx="33">
                  <c:v>-133</c:v>
                </c:pt>
                <c:pt idx="34">
                  <c:v>-131</c:v>
                </c:pt>
                <c:pt idx="35">
                  <c:v>-129</c:v>
                </c:pt>
                <c:pt idx="36">
                  <c:v>-127</c:v>
                </c:pt>
                <c:pt idx="37">
                  <c:v>-125</c:v>
                </c:pt>
                <c:pt idx="38">
                  <c:v>-123</c:v>
                </c:pt>
                <c:pt idx="39">
                  <c:v>-121</c:v>
                </c:pt>
                <c:pt idx="40">
                  <c:v>-119</c:v>
                </c:pt>
                <c:pt idx="41">
                  <c:v>-117</c:v>
                </c:pt>
                <c:pt idx="42">
                  <c:v>-115</c:v>
                </c:pt>
                <c:pt idx="43">
                  <c:v>-113</c:v>
                </c:pt>
                <c:pt idx="44">
                  <c:v>-111</c:v>
                </c:pt>
                <c:pt idx="45">
                  <c:v>-109</c:v>
                </c:pt>
                <c:pt idx="46">
                  <c:v>-107</c:v>
                </c:pt>
                <c:pt idx="47">
                  <c:v>-105</c:v>
                </c:pt>
                <c:pt idx="48">
                  <c:v>-103</c:v>
                </c:pt>
                <c:pt idx="49">
                  <c:v>-101</c:v>
                </c:pt>
                <c:pt idx="50">
                  <c:v>-99</c:v>
                </c:pt>
                <c:pt idx="51">
                  <c:v>-97</c:v>
                </c:pt>
                <c:pt idx="52">
                  <c:v>-95</c:v>
                </c:pt>
                <c:pt idx="53">
                  <c:v>-93</c:v>
                </c:pt>
                <c:pt idx="54">
                  <c:v>-91</c:v>
                </c:pt>
                <c:pt idx="55">
                  <c:v>-89</c:v>
                </c:pt>
                <c:pt idx="56">
                  <c:v>-87</c:v>
                </c:pt>
                <c:pt idx="57">
                  <c:v>-85</c:v>
                </c:pt>
                <c:pt idx="58">
                  <c:v>-83</c:v>
                </c:pt>
                <c:pt idx="59">
                  <c:v>-81</c:v>
                </c:pt>
                <c:pt idx="60">
                  <c:v>-79</c:v>
                </c:pt>
                <c:pt idx="61">
                  <c:v>-77</c:v>
                </c:pt>
                <c:pt idx="62">
                  <c:v>-75</c:v>
                </c:pt>
                <c:pt idx="63">
                  <c:v>-73</c:v>
                </c:pt>
                <c:pt idx="64">
                  <c:v>-71</c:v>
                </c:pt>
                <c:pt idx="65">
                  <c:v>-69</c:v>
                </c:pt>
                <c:pt idx="66">
                  <c:v>-67</c:v>
                </c:pt>
                <c:pt idx="67">
                  <c:v>-65</c:v>
                </c:pt>
                <c:pt idx="68">
                  <c:v>-63</c:v>
                </c:pt>
                <c:pt idx="69">
                  <c:v>-61</c:v>
                </c:pt>
                <c:pt idx="70">
                  <c:v>-59</c:v>
                </c:pt>
                <c:pt idx="71">
                  <c:v>-57</c:v>
                </c:pt>
                <c:pt idx="72">
                  <c:v>-55</c:v>
                </c:pt>
                <c:pt idx="73">
                  <c:v>-53</c:v>
                </c:pt>
                <c:pt idx="74">
                  <c:v>-51</c:v>
                </c:pt>
                <c:pt idx="75">
                  <c:v>-49</c:v>
                </c:pt>
                <c:pt idx="76">
                  <c:v>-47</c:v>
                </c:pt>
                <c:pt idx="77">
                  <c:v>-45</c:v>
                </c:pt>
                <c:pt idx="78">
                  <c:v>-43</c:v>
                </c:pt>
                <c:pt idx="79">
                  <c:v>-41</c:v>
                </c:pt>
                <c:pt idx="80">
                  <c:v>-39</c:v>
                </c:pt>
                <c:pt idx="81">
                  <c:v>-37</c:v>
                </c:pt>
                <c:pt idx="82">
                  <c:v>-35</c:v>
                </c:pt>
                <c:pt idx="83">
                  <c:v>-33</c:v>
                </c:pt>
                <c:pt idx="84">
                  <c:v>-31</c:v>
                </c:pt>
                <c:pt idx="85">
                  <c:v>-29</c:v>
                </c:pt>
                <c:pt idx="86">
                  <c:v>-27</c:v>
                </c:pt>
                <c:pt idx="87">
                  <c:v>-25</c:v>
                </c:pt>
                <c:pt idx="88">
                  <c:v>-23</c:v>
                </c:pt>
                <c:pt idx="89">
                  <c:v>-21</c:v>
                </c:pt>
                <c:pt idx="90">
                  <c:v>-19</c:v>
                </c:pt>
                <c:pt idx="91">
                  <c:v>-17</c:v>
                </c:pt>
                <c:pt idx="92">
                  <c:v>-15</c:v>
                </c:pt>
                <c:pt idx="93">
                  <c:v>-13</c:v>
                </c:pt>
                <c:pt idx="94">
                  <c:v>-11</c:v>
                </c:pt>
                <c:pt idx="95">
                  <c:v>-9</c:v>
                </c:pt>
                <c:pt idx="96">
                  <c:v>-7</c:v>
                </c:pt>
                <c:pt idx="97">
                  <c:v>-5</c:v>
                </c:pt>
                <c:pt idx="98">
                  <c:v>-3</c:v>
                </c:pt>
                <c:pt idx="99">
                  <c:v>-1</c:v>
                </c:pt>
                <c:pt idx="100">
                  <c:v>1</c:v>
                </c:pt>
                <c:pt idx="101">
                  <c:v>3</c:v>
                </c:pt>
                <c:pt idx="102">
                  <c:v>5</c:v>
                </c:pt>
                <c:pt idx="103">
                  <c:v>7</c:v>
                </c:pt>
                <c:pt idx="104">
                  <c:v>9</c:v>
                </c:pt>
                <c:pt idx="105">
                  <c:v>11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19</c:v>
                </c:pt>
                <c:pt idx="110">
                  <c:v>21</c:v>
                </c:pt>
                <c:pt idx="111">
                  <c:v>23</c:v>
                </c:pt>
                <c:pt idx="112">
                  <c:v>25</c:v>
                </c:pt>
                <c:pt idx="113">
                  <c:v>27</c:v>
                </c:pt>
                <c:pt idx="114">
                  <c:v>29</c:v>
                </c:pt>
                <c:pt idx="115">
                  <c:v>31</c:v>
                </c:pt>
                <c:pt idx="116">
                  <c:v>33</c:v>
                </c:pt>
                <c:pt idx="117">
                  <c:v>35</c:v>
                </c:pt>
                <c:pt idx="118">
                  <c:v>37</c:v>
                </c:pt>
                <c:pt idx="119">
                  <c:v>39</c:v>
                </c:pt>
                <c:pt idx="120">
                  <c:v>41</c:v>
                </c:pt>
                <c:pt idx="121">
                  <c:v>43</c:v>
                </c:pt>
                <c:pt idx="122">
                  <c:v>45</c:v>
                </c:pt>
                <c:pt idx="123">
                  <c:v>47</c:v>
                </c:pt>
                <c:pt idx="124">
                  <c:v>49</c:v>
                </c:pt>
                <c:pt idx="125">
                  <c:v>51</c:v>
                </c:pt>
                <c:pt idx="126">
                  <c:v>53</c:v>
                </c:pt>
                <c:pt idx="127">
                  <c:v>55</c:v>
                </c:pt>
                <c:pt idx="128">
                  <c:v>57</c:v>
                </c:pt>
                <c:pt idx="129">
                  <c:v>59</c:v>
                </c:pt>
                <c:pt idx="130">
                  <c:v>61</c:v>
                </c:pt>
                <c:pt idx="131">
                  <c:v>63</c:v>
                </c:pt>
                <c:pt idx="132">
                  <c:v>65</c:v>
                </c:pt>
                <c:pt idx="133">
                  <c:v>67</c:v>
                </c:pt>
                <c:pt idx="134">
                  <c:v>69</c:v>
                </c:pt>
                <c:pt idx="135">
                  <c:v>71</c:v>
                </c:pt>
                <c:pt idx="136">
                  <c:v>73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81</c:v>
                </c:pt>
                <c:pt idx="141">
                  <c:v>83</c:v>
                </c:pt>
                <c:pt idx="142">
                  <c:v>85</c:v>
                </c:pt>
                <c:pt idx="143">
                  <c:v>87</c:v>
                </c:pt>
                <c:pt idx="144">
                  <c:v>89</c:v>
                </c:pt>
                <c:pt idx="145">
                  <c:v>91</c:v>
                </c:pt>
                <c:pt idx="146">
                  <c:v>93</c:v>
                </c:pt>
                <c:pt idx="147">
                  <c:v>95</c:v>
                </c:pt>
                <c:pt idx="148">
                  <c:v>97</c:v>
                </c:pt>
                <c:pt idx="149">
                  <c:v>99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107</c:v>
                </c:pt>
                <c:pt idx="154">
                  <c:v>109</c:v>
                </c:pt>
                <c:pt idx="155">
                  <c:v>111</c:v>
                </c:pt>
                <c:pt idx="156">
                  <c:v>113</c:v>
                </c:pt>
                <c:pt idx="157">
                  <c:v>115</c:v>
                </c:pt>
                <c:pt idx="158">
                  <c:v>117</c:v>
                </c:pt>
                <c:pt idx="159">
                  <c:v>119</c:v>
                </c:pt>
                <c:pt idx="160">
                  <c:v>121</c:v>
                </c:pt>
                <c:pt idx="161">
                  <c:v>123</c:v>
                </c:pt>
                <c:pt idx="162">
                  <c:v>125</c:v>
                </c:pt>
                <c:pt idx="163">
                  <c:v>127</c:v>
                </c:pt>
                <c:pt idx="164">
                  <c:v>129</c:v>
                </c:pt>
                <c:pt idx="165">
                  <c:v>131</c:v>
                </c:pt>
                <c:pt idx="166">
                  <c:v>133</c:v>
                </c:pt>
                <c:pt idx="167">
                  <c:v>135</c:v>
                </c:pt>
                <c:pt idx="168">
                  <c:v>137</c:v>
                </c:pt>
                <c:pt idx="169">
                  <c:v>139</c:v>
                </c:pt>
                <c:pt idx="170">
                  <c:v>141</c:v>
                </c:pt>
                <c:pt idx="171">
                  <c:v>143</c:v>
                </c:pt>
                <c:pt idx="172">
                  <c:v>145</c:v>
                </c:pt>
                <c:pt idx="173">
                  <c:v>147</c:v>
                </c:pt>
                <c:pt idx="174">
                  <c:v>149</c:v>
                </c:pt>
                <c:pt idx="175">
                  <c:v>151</c:v>
                </c:pt>
                <c:pt idx="176">
                  <c:v>153</c:v>
                </c:pt>
                <c:pt idx="177">
                  <c:v>155</c:v>
                </c:pt>
                <c:pt idx="178">
                  <c:v>157</c:v>
                </c:pt>
                <c:pt idx="179">
                  <c:v>159</c:v>
                </c:pt>
                <c:pt idx="180">
                  <c:v>161</c:v>
                </c:pt>
                <c:pt idx="181">
                  <c:v>163</c:v>
                </c:pt>
                <c:pt idx="182">
                  <c:v>165</c:v>
                </c:pt>
                <c:pt idx="183">
                  <c:v>167</c:v>
                </c:pt>
                <c:pt idx="184">
                  <c:v>169</c:v>
                </c:pt>
                <c:pt idx="185">
                  <c:v>171</c:v>
                </c:pt>
                <c:pt idx="186">
                  <c:v>173</c:v>
                </c:pt>
                <c:pt idx="187">
                  <c:v>175</c:v>
                </c:pt>
                <c:pt idx="188">
                  <c:v>177</c:v>
                </c:pt>
                <c:pt idx="189">
                  <c:v>179</c:v>
                </c:pt>
                <c:pt idx="190">
                  <c:v>181</c:v>
                </c:pt>
                <c:pt idx="191">
                  <c:v>183</c:v>
                </c:pt>
                <c:pt idx="192">
                  <c:v>185</c:v>
                </c:pt>
                <c:pt idx="193">
                  <c:v>187</c:v>
                </c:pt>
                <c:pt idx="194">
                  <c:v>189</c:v>
                </c:pt>
                <c:pt idx="195">
                  <c:v>191</c:v>
                </c:pt>
                <c:pt idx="196">
                  <c:v>193</c:v>
                </c:pt>
                <c:pt idx="197">
                  <c:v>195</c:v>
                </c:pt>
                <c:pt idx="198">
                  <c:v>197</c:v>
                </c:pt>
                <c:pt idx="199">
                  <c:v>199</c:v>
                </c:pt>
              </c:numCache>
            </c:numRef>
          </c:xVal>
          <c:yVal>
            <c:numRef>
              <c:f>'Missing-Steel'!$I$12:$I$211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0.00E+00">
                  <c:v>-1.6560000000000001E-9</c:v>
                </c:pt>
                <c:pt idx="16" formatCode="0.00E+00">
                  <c:v>-5.7930000000000003E-6</c:v>
                </c:pt>
                <c:pt idx="17" formatCode="0.00E+00">
                  <c:v>-2.8700000000000001E-6</c:v>
                </c:pt>
                <c:pt idx="18" formatCode="0.00E+00">
                  <c:v>-2.2359999999999999E-6</c:v>
                </c:pt>
                <c:pt idx="19" formatCode="0.00E+00">
                  <c:v>-1.8059999999999999E-6</c:v>
                </c:pt>
                <c:pt idx="20" formatCode="0.00E+00">
                  <c:v>-1.6500000000000001E-6</c:v>
                </c:pt>
                <c:pt idx="21" formatCode="0.00E+00">
                  <c:v>-1.438E-6</c:v>
                </c:pt>
                <c:pt idx="22" formatCode="0.00E+00">
                  <c:v>-1.3570000000000001E-6</c:v>
                </c:pt>
                <c:pt idx="23" formatCode="0.00E+00">
                  <c:v>-1.2449999999999999E-6</c:v>
                </c:pt>
                <c:pt idx="24" formatCode="0.00E+00">
                  <c:v>-1.2079999999999999E-6</c:v>
                </c:pt>
                <c:pt idx="25" formatCode="0.00E+00">
                  <c:v>-1.13E-6</c:v>
                </c:pt>
                <c:pt idx="26" formatCode="0.00E+00">
                  <c:v>-1.0890000000000001E-6</c:v>
                </c:pt>
                <c:pt idx="27" formatCode="0.00E+00">
                  <c:v>-1.0130000000000001E-6</c:v>
                </c:pt>
                <c:pt idx="28" formatCode="0.00E+00">
                  <c:v>-9.7749999999999996E-7</c:v>
                </c:pt>
                <c:pt idx="29" formatCode="0.00E+00">
                  <c:v>-9.3310000000000001E-7</c:v>
                </c:pt>
                <c:pt idx="30" formatCode="0.00E+00">
                  <c:v>-8.7879999999999995E-7</c:v>
                </c:pt>
                <c:pt idx="31" formatCode="0.00E+00">
                  <c:v>-8.5529999999999999E-7</c:v>
                </c:pt>
                <c:pt idx="32" formatCode="0.00E+00">
                  <c:v>-8.5959999999999999E-7</c:v>
                </c:pt>
                <c:pt idx="33" formatCode="0.00E+00">
                  <c:v>-8.3839999999999999E-7</c:v>
                </c:pt>
                <c:pt idx="34" formatCode="0.00E+00">
                  <c:v>-8.2780000000000004E-7</c:v>
                </c:pt>
                <c:pt idx="35" formatCode="0.00E+00">
                  <c:v>-8.033E-7</c:v>
                </c:pt>
                <c:pt idx="36" formatCode="0.00E+00">
                  <c:v>-8.0400000000000005E-7</c:v>
                </c:pt>
                <c:pt idx="37" formatCode="0.00E+00">
                  <c:v>-7.7680000000000002E-7</c:v>
                </c:pt>
                <c:pt idx="38" formatCode="0.00E+00">
                  <c:v>-6.8739999999999997E-7</c:v>
                </c:pt>
                <c:pt idx="39" formatCode="0.00E+00">
                  <c:v>-7.1529999999999995E-7</c:v>
                </c:pt>
                <c:pt idx="40" formatCode="0.00E+00">
                  <c:v>-6.8640000000000001E-7</c:v>
                </c:pt>
                <c:pt idx="41" formatCode="0.00E+00">
                  <c:v>-6.8449999999999997E-7</c:v>
                </c:pt>
                <c:pt idx="42" formatCode="0.00E+00">
                  <c:v>-6.328E-7</c:v>
                </c:pt>
                <c:pt idx="43" formatCode="0.00E+00">
                  <c:v>-7.587E-3</c:v>
                </c:pt>
                <c:pt idx="44" formatCode="0.00E+00">
                  <c:v>-4.9459999999999997E-2</c:v>
                </c:pt>
                <c:pt idx="45" formatCode="0.00E+00">
                  <c:v>-2.6270000000000002E-2</c:v>
                </c:pt>
                <c:pt idx="46" formatCode="0.00E+00">
                  <c:v>6.5210000000000004E-2</c:v>
                </c:pt>
                <c:pt idx="47" formatCode="0.00E+00">
                  <c:v>-5.7089999999999997E-3</c:v>
                </c:pt>
                <c:pt idx="48" formatCode="0.00E+00">
                  <c:v>5.4429999999999999E-2</c:v>
                </c:pt>
                <c:pt idx="49" formatCode="0.00E+00">
                  <c:v>5.5410000000000001E-2</c:v>
                </c:pt>
                <c:pt idx="50" formatCode="0.00E+00">
                  <c:v>-5.9139999999999998E-2</c:v>
                </c:pt>
                <c:pt idx="51">
                  <c:v>-0.28249999999999997</c:v>
                </c:pt>
                <c:pt idx="52" formatCode="0.00E+00">
                  <c:v>1.7139999999999999E-2</c:v>
                </c:pt>
                <c:pt idx="53" formatCode="0.00E+00">
                  <c:v>-9.3039999999999998E-2</c:v>
                </c:pt>
                <c:pt idx="54" formatCode="0.00E+00">
                  <c:v>-8.8010000000000005E-2</c:v>
                </c:pt>
                <c:pt idx="55" formatCode="0.00E+00">
                  <c:v>5.2400000000000002E-2</c:v>
                </c:pt>
                <c:pt idx="56" formatCode="0.00E+00">
                  <c:v>-9.6930000000000002E-2</c:v>
                </c:pt>
                <c:pt idx="57" formatCode="0.00E+00">
                  <c:v>6.8019999999999997E-2</c:v>
                </c:pt>
                <c:pt idx="58" formatCode="0.00E+00">
                  <c:v>-8.6139999999999994E-2</c:v>
                </c:pt>
                <c:pt idx="59">
                  <c:v>-0.39529999999999998</c:v>
                </c:pt>
                <c:pt idx="60" formatCode="0.00E+00">
                  <c:v>7.8630000000000002E-3</c:v>
                </c:pt>
                <c:pt idx="61">
                  <c:v>-0.1835</c:v>
                </c:pt>
                <c:pt idx="62">
                  <c:v>-0.43269999999999997</c:v>
                </c:pt>
                <c:pt idx="63">
                  <c:v>-1.034</c:v>
                </c:pt>
                <c:pt idx="64">
                  <c:v>-0.70420000000000005</c:v>
                </c:pt>
                <c:pt idx="65">
                  <c:v>0.65810000000000002</c:v>
                </c:pt>
                <c:pt idx="66">
                  <c:v>3.3140000000000001</c:v>
                </c:pt>
                <c:pt idx="67">
                  <c:v>4.4279999999999999</c:v>
                </c:pt>
                <c:pt idx="68">
                  <c:v>5.81</c:v>
                </c:pt>
                <c:pt idx="69">
                  <c:v>6.9290000000000003</c:v>
                </c:pt>
                <c:pt idx="70">
                  <c:v>8.5090000000000003</c:v>
                </c:pt>
                <c:pt idx="71">
                  <c:v>10.210000000000001</c:v>
                </c:pt>
                <c:pt idx="72">
                  <c:v>12.2</c:v>
                </c:pt>
                <c:pt idx="73">
                  <c:v>14.2</c:v>
                </c:pt>
                <c:pt idx="74">
                  <c:v>16.71</c:v>
                </c:pt>
                <c:pt idx="75">
                  <c:v>17.29</c:v>
                </c:pt>
                <c:pt idx="76">
                  <c:v>17.899999999999999</c:v>
                </c:pt>
                <c:pt idx="77">
                  <c:v>18.920000000000002</c:v>
                </c:pt>
                <c:pt idx="78">
                  <c:v>20.45</c:v>
                </c:pt>
                <c:pt idx="79">
                  <c:v>22.13</c:v>
                </c:pt>
                <c:pt idx="80">
                  <c:v>22.7</c:v>
                </c:pt>
                <c:pt idx="81">
                  <c:v>23.78</c:v>
                </c:pt>
                <c:pt idx="82">
                  <c:v>24.01</c:v>
                </c:pt>
                <c:pt idx="83">
                  <c:v>24.84</c:v>
                </c:pt>
                <c:pt idx="84">
                  <c:v>25.23</c:v>
                </c:pt>
                <c:pt idx="85">
                  <c:v>25.52</c:v>
                </c:pt>
                <c:pt idx="86">
                  <c:v>26.16</c:v>
                </c:pt>
                <c:pt idx="87">
                  <c:v>25.65</c:v>
                </c:pt>
                <c:pt idx="88">
                  <c:v>25.23</c:v>
                </c:pt>
                <c:pt idx="89">
                  <c:v>25.85</c:v>
                </c:pt>
                <c:pt idx="90">
                  <c:v>27.31</c:v>
                </c:pt>
                <c:pt idx="91">
                  <c:v>27.95</c:v>
                </c:pt>
                <c:pt idx="92">
                  <c:v>28.13</c:v>
                </c:pt>
                <c:pt idx="93">
                  <c:v>28.43</c:v>
                </c:pt>
                <c:pt idx="94">
                  <c:v>28.43</c:v>
                </c:pt>
                <c:pt idx="95">
                  <c:v>28.63</c:v>
                </c:pt>
                <c:pt idx="96">
                  <c:v>28.84</c:v>
                </c:pt>
                <c:pt idx="97">
                  <c:v>28.8</c:v>
                </c:pt>
                <c:pt idx="98">
                  <c:v>28.57</c:v>
                </c:pt>
                <c:pt idx="99">
                  <c:v>27.88</c:v>
                </c:pt>
                <c:pt idx="100">
                  <c:v>27.81</c:v>
                </c:pt>
                <c:pt idx="101">
                  <c:v>28.7</c:v>
                </c:pt>
                <c:pt idx="102">
                  <c:v>29.39</c:v>
                </c:pt>
                <c:pt idx="103">
                  <c:v>28.87</c:v>
                </c:pt>
                <c:pt idx="104">
                  <c:v>28.95</c:v>
                </c:pt>
                <c:pt idx="105">
                  <c:v>29.02</c:v>
                </c:pt>
                <c:pt idx="106">
                  <c:v>28.13</c:v>
                </c:pt>
                <c:pt idx="107">
                  <c:v>28.92</c:v>
                </c:pt>
                <c:pt idx="108">
                  <c:v>28.28</c:v>
                </c:pt>
                <c:pt idx="109">
                  <c:v>27.51</c:v>
                </c:pt>
                <c:pt idx="110">
                  <c:v>26.21</c:v>
                </c:pt>
                <c:pt idx="111">
                  <c:v>25.65</c:v>
                </c:pt>
                <c:pt idx="112">
                  <c:v>25.76</c:v>
                </c:pt>
                <c:pt idx="113">
                  <c:v>25.89</c:v>
                </c:pt>
                <c:pt idx="114">
                  <c:v>25.89</c:v>
                </c:pt>
                <c:pt idx="115">
                  <c:v>25.51</c:v>
                </c:pt>
                <c:pt idx="116">
                  <c:v>24.78</c:v>
                </c:pt>
                <c:pt idx="117">
                  <c:v>24.08</c:v>
                </c:pt>
                <c:pt idx="118">
                  <c:v>23.68</c:v>
                </c:pt>
                <c:pt idx="119">
                  <c:v>22.23</c:v>
                </c:pt>
                <c:pt idx="120">
                  <c:v>21.63</c:v>
                </c:pt>
                <c:pt idx="121">
                  <c:v>20.81</c:v>
                </c:pt>
                <c:pt idx="122">
                  <c:v>18.8</c:v>
                </c:pt>
                <c:pt idx="123">
                  <c:v>17.87</c:v>
                </c:pt>
                <c:pt idx="124">
                  <c:v>17.48</c:v>
                </c:pt>
                <c:pt idx="125">
                  <c:v>16.73</c:v>
                </c:pt>
                <c:pt idx="126">
                  <c:v>14.39</c:v>
                </c:pt>
                <c:pt idx="127">
                  <c:v>12.28</c:v>
                </c:pt>
                <c:pt idx="128">
                  <c:v>10.45</c:v>
                </c:pt>
                <c:pt idx="129">
                  <c:v>8.8949999999999996</c:v>
                </c:pt>
                <c:pt idx="130">
                  <c:v>6.8220000000000001</c:v>
                </c:pt>
                <c:pt idx="131">
                  <c:v>5.2409999999999997</c:v>
                </c:pt>
                <c:pt idx="132">
                  <c:v>3.9860000000000002</c:v>
                </c:pt>
                <c:pt idx="133">
                  <c:v>2.798</c:v>
                </c:pt>
                <c:pt idx="134">
                  <c:v>0.35589999999999999</c:v>
                </c:pt>
                <c:pt idx="135">
                  <c:v>-0.50870000000000004</c:v>
                </c:pt>
                <c:pt idx="136">
                  <c:v>-0.67259999999999998</c:v>
                </c:pt>
                <c:pt idx="137">
                  <c:v>-0.15179999999999999</c:v>
                </c:pt>
                <c:pt idx="138">
                  <c:v>-0.52900000000000003</c:v>
                </c:pt>
                <c:pt idx="139" formatCode="0.00E+00">
                  <c:v>-9.9529999999999993E-2</c:v>
                </c:pt>
                <c:pt idx="140">
                  <c:v>-0.16309999999999999</c:v>
                </c:pt>
                <c:pt idx="141" formatCode="0.00E+00">
                  <c:v>1.6230000000000001E-2</c:v>
                </c:pt>
                <c:pt idx="142">
                  <c:v>0.22950000000000001</c:v>
                </c:pt>
                <c:pt idx="143">
                  <c:v>-0.1497</c:v>
                </c:pt>
                <c:pt idx="144" formatCode="0.00E+00">
                  <c:v>7.263E-2</c:v>
                </c:pt>
                <c:pt idx="145">
                  <c:v>0.15359999999999999</c:v>
                </c:pt>
                <c:pt idx="146">
                  <c:v>0.2833</c:v>
                </c:pt>
                <c:pt idx="147">
                  <c:v>0.16220000000000001</c:v>
                </c:pt>
                <c:pt idx="148" formatCode="0.00E+00">
                  <c:v>8.1350000000000006E-2</c:v>
                </c:pt>
                <c:pt idx="149" formatCode="0.00E+00">
                  <c:v>-4.045E-2</c:v>
                </c:pt>
                <c:pt idx="150" formatCode="0.00E+00">
                  <c:v>-7.646E-3</c:v>
                </c:pt>
                <c:pt idx="151" formatCode="0.00E+00">
                  <c:v>-9.887E-3</c:v>
                </c:pt>
                <c:pt idx="152" formatCode="0.00E+00">
                  <c:v>-4.2130000000000001E-2</c:v>
                </c:pt>
                <c:pt idx="153" formatCode="0.00E+00">
                  <c:v>2.8799999999999999E-2</c:v>
                </c:pt>
                <c:pt idx="154" formatCode="0.00E+00">
                  <c:v>-9.8230000000000001E-3</c:v>
                </c:pt>
                <c:pt idx="155" formatCode="0.00E+00">
                  <c:v>3.7109999999999997E-2</c:v>
                </c:pt>
                <c:pt idx="156" formatCode="0.00E+00">
                  <c:v>-2.102E-2</c:v>
                </c:pt>
                <c:pt idx="157" formatCode="0.00E+00">
                  <c:v>7.4339999999999996E-4</c:v>
                </c:pt>
                <c:pt idx="158" formatCode="0.00E+00">
                  <c:v>-6.8049999999999999E-7</c:v>
                </c:pt>
                <c:pt idx="159" formatCode="0.00E+00">
                  <c:v>-6.7980000000000004E-7</c:v>
                </c:pt>
                <c:pt idx="160" formatCode="0.00E+00">
                  <c:v>-7.0800000000000004E-7</c:v>
                </c:pt>
                <c:pt idx="161" formatCode="0.00E+00">
                  <c:v>-7.4140000000000001E-7</c:v>
                </c:pt>
                <c:pt idx="162" formatCode="0.00E+00">
                  <c:v>-7.1490000000000003E-7</c:v>
                </c:pt>
                <c:pt idx="163" formatCode="0.00E+00">
                  <c:v>-7.5229999999999998E-7</c:v>
                </c:pt>
                <c:pt idx="164" formatCode="0.00E+00">
                  <c:v>-7.6919999999999998E-7</c:v>
                </c:pt>
                <c:pt idx="165" formatCode="0.00E+00">
                  <c:v>-8.2620000000000003E-7</c:v>
                </c:pt>
                <c:pt idx="166" formatCode="0.00E+00">
                  <c:v>-8.5270000000000001E-7</c:v>
                </c:pt>
                <c:pt idx="167" formatCode="0.00E+00">
                  <c:v>-8.427E-7</c:v>
                </c:pt>
                <c:pt idx="168" formatCode="0.00E+00">
                  <c:v>-8.5369999999999997E-7</c:v>
                </c:pt>
                <c:pt idx="169" formatCode="0.00E+00">
                  <c:v>-8.7420000000000003E-7</c:v>
                </c:pt>
                <c:pt idx="170" formatCode="0.00E+00">
                  <c:v>-9.7119999999999991E-7</c:v>
                </c:pt>
                <c:pt idx="171" formatCode="0.00E+00">
                  <c:v>-9.5529999999999998E-7</c:v>
                </c:pt>
                <c:pt idx="172" formatCode="0.00E+00">
                  <c:v>-1.023E-6</c:v>
                </c:pt>
                <c:pt idx="173" formatCode="0.00E+00">
                  <c:v>-1.0330000000000001E-6</c:v>
                </c:pt>
                <c:pt idx="174" formatCode="0.00E+00">
                  <c:v>-1.1200000000000001E-6</c:v>
                </c:pt>
                <c:pt idx="175" formatCode="0.00E+00">
                  <c:v>-1.161E-6</c:v>
                </c:pt>
                <c:pt idx="176" formatCode="0.00E+00">
                  <c:v>-1.234E-6</c:v>
                </c:pt>
                <c:pt idx="177" formatCode="0.00E+00">
                  <c:v>-1.3489999999999999E-6</c:v>
                </c:pt>
                <c:pt idx="178" formatCode="0.00E+00">
                  <c:v>-1.491E-6</c:v>
                </c:pt>
                <c:pt idx="179" formatCode="0.00E+00">
                  <c:v>-1.5689999999999999E-6</c:v>
                </c:pt>
                <c:pt idx="180" formatCode="0.00E+00">
                  <c:v>-1.838E-6</c:v>
                </c:pt>
                <c:pt idx="181" formatCode="0.00E+00">
                  <c:v>-2.187E-6</c:v>
                </c:pt>
                <c:pt idx="182" formatCode="0.00E+00">
                  <c:v>-2.8260000000000001E-6</c:v>
                </c:pt>
                <c:pt idx="183" formatCode="0.00E+00">
                  <c:v>-5.8590000000000001E-6</c:v>
                </c:pt>
                <c:pt idx="184" formatCode="0.00E+00">
                  <c:v>-1.192E-8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8A-4DD5-B5DE-0299BA7D517B}"/>
            </c:ext>
          </c:extLst>
        </c:ser>
        <c:ser>
          <c:idx val="3"/>
          <c:order val="1"/>
          <c:tx>
            <c:v>Full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'Missing-Steel'!$D$12:$D$211</c:f>
              <c:numCache>
                <c:formatCode>General</c:formatCode>
                <c:ptCount val="200"/>
                <c:pt idx="0">
                  <c:v>-199</c:v>
                </c:pt>
                <c:pt idx="1">
                  <c:v>-197</c:v>
                </c:pt>
                <c:pt idx="2">
                  <c:v>-195</c:v>
                </c:pt>
                <c:pt idx="3">
                  <c:v>-193</c:v>
                </c:pt>
                <c:pt idx="4">
                  <c:v>-191</c:v>
                </c:pt>
                <c:pt idx="5">
                  <c:v>-189</c:v>
                </c:pt>
                <c:pt idx="6">
                  <c:v>-187</c:v>
                </c:pt>
                <c:pt idx="7">
                  <c:v>-185</c:v>
                </c:pt>
                <c:pt idx="8">
                  <c:v>-183</c:v>
                </c:pt>
                <c:pt idx="9">
                  <c:v>-181</c:v>
                </c:pt>
                <c:pt idx="10">
                  <c:v>-179</c:v>
                </c:pt>
                <c:pt idx="11">
                  <c:v>-177</c:v>
                </c:pt>
                <c:pt idx="12">
                  <c:v>-175</c:v>
                </c:pt>
                <c:pt idx="13">
                  <c:v>-173</c:v>
                </c:pt>
                <c:pt idx="14">
                  <c:v>-171</c:v>
                </c:pt>
                <c:pt idx="15">
                  <c:v>-169</c:v>
                </c:pt>
                <c:pt idx="16">
                  <c:v>-167</c:v>
                </c:pt>
                <c:pt idx="17">
                  <c:v>-165</c:v>
                </c:pt>
                <c:pt idx="18">
                  <c:v>-163</c:v>
                </c:pt>
                <c:pt idx="19">
                  <c:v>-161</c:v>
                </c:pt>
                <c:pt idx="20">
                  <c:v>-159</c:v>
                </c:pt>
                <c:pt idx="21">
                  <c:v>-157</c:v>
                </c:pt>
                <c:pt idx="22">
                  <c:v>-155</c:v>
                </c:pt>
                <c:pt idx="23">
                  <c:v>-153</c:v>
                </c:pt>
                <c:pt idx="24">
                  <c:v>-151</c:v>
                </c:pt>
                <c:pt idx="25">
                  <c:v>-149</c:v>
                </c:pt>
                <c:pt idx="26">
                  <c:v>-147</c:v>
                </c:pt>
                <c:pt idx="27">
                  <c:v>-145</c:v>
                </c:pt>
                <c:pt idx="28">
                  <c:v>-143</c:v>
                </c:pt>
                <c:pt idx="29">
                  <c:v>-141</c:v>
                </c:pt>
                <c:pt idx="30">
                  <c:v>-139</c:v>
                </c:pt>
                <c:pt idx="31">
                  <c:v>-137</c:v>
                </c:pt>
                <c:pt idx="32">
                  <c:v>-135</c:v>
                </c:pt>
                <c:pt idx="33">
                  <c:v>-133</c:v>
                </c:pt>
                <c:pt idx="34">
                  <c:v>-131</c:v>
                </c:pt>
                <c:pt idx="35">
                  <c:v>-129</c:v>
                </c:pt>
                <c:pt idx="36">
                  <c:v>-127</c:v>
                </c:pt>
                <c:pt idx="37">
                  <c:v>-125</c:v>
                </c:pt>
                <c:pt idx="38">
                  <c:v>-123</c:v>
                </c:pt>
                <c:pt idx="39">
                  <c:v>-121</c:v>
                </c:pt>
                <c:pt idx="40">
                  <c:v>-119</c:v>
                </c:pt>
                <c:pt idx="41">
                  <c:v>-117</c:v>
                </c:pt>
                <c:pt idx="42">
                  <c:v>-115</c:v>
                </c:pt>
                <c:pt idx="43">
                  <c:v>-113</c:v>
                </c:pt>
                <c:pt idx="44">
                  <c:v>-111</c:v>
                </c:pt>
                <c:pt idx="45">
                  <c:v>-109</c:v>
                </c:pt>
                <c:pt idx="46">
                  <c:v>-107</c:v>
                </c:pt>
                <c:pt idx="47">
                  <c:v>-105</c:v>
                </c:pt>
                <c:pt idx="48">
                  <c:v>-103</c:v>
                </c:pt>
                <c:pt idx="49">
                  <c:v>-101</c:v>
                </c:pt>
                <c:pt idx="50">
                  <c:v>-99</c:v>
                </c:pt>
                <c:pt idx="51">
                  <c:v>-97</c:v>
                </c:pt>
                <c:pt idx="52">
                  <c:v>-95</c:v>
                </c:pt>
                <c:pt idx="53">
                  <c:v>-93</c:v>
                </c:pt>
                <c:pt idx="54">
                  <c:v>-91</c:v>
                </c:pt>
                <c:pt idx="55">
                  <c:v>-89</c:v>
                </c:pt>
                <c:pt idx="56">
                  <c:v>-87</c:v>
                </c:pt>
                <c:pt idx="57">
                  <c:v>-85</c:v>
                </c:pt>
                <c:pt idx="58">
                  <c:v>-83</c:v>
                </c:pt>
                <c:pt idx="59">
                  <c:v>-81</c:v>
                </c:pt>
                <c:pt idx="60">
                  <c:v>-79</c:v>
                </c:pt>
                <c:pt idx="61">
                  <c:v>-77</c:v>
                </c:pt>
                <c:pt idx="62">
                  <c:v>-75</c:v>
                </c:pt>
                <c:pt idx="63">
                  <c:v>-73</c:v>
                </c:pt>
                <c:pt idx="64">
                  <c:v>-71</c:v>
                </c:pt>
                <c:pt idx="65">
                  <c:v>-69</c:v>
                </c:pt>
                <c:pt idx="66">
                  <c:v>-67</c:v>
                </c:pt>
                <c:pt idx="67">
                  <c:v>-65</c:v>
                </c:pt>
                <c:pt idx="68">
                  <c:v>-63</c:v>
                </c:pt>
                <c:pt idx="69">
                  <c:v>-61</c:v>
                </c:pt>
                <c:pt idx="70">
                  <c:v>-59</c:v>
                </c:pt>
                <c:pt idx="71">
                  <c:v>-57</c:v>
                </c:pt>
                <c:pt idx="72">
                  <c:v>-55</c:v>
                </c:pt>
                <c:pt idx="73">
                  <c:v>-53</c:v>
                </c:pt>
                <c:pt idx="74">
                  <c:v>-51</c:v>
                </c:pt>
                <c:pt idx="75">
                  <c:v>-49</c:v>
                </c:pt>
                <c:pt idx="76">
                  <c:v>-47</c:v>
                </c:pt>
                <c:pt idx="77">
                  <c:v>-45</c:v>
                </c:pt>
                <c:pt idx="78">
                  <c:v>-43</c:v>
                </c:pt>
                <c:pt idx="79">
                  <c:v>-41</c:v>
                </c:pt>
                <c:pt idx="80">
                  <c:v>-39</c:v>
                </c:pt>
                <c:pt idx="81">
                  <c:v>-37</c:v>
                </c:pt>
                <c:pt idx="82">
                  <c:v>-35</c:v>
                </c:pt>
                <c:pt idx="83">
                  <c:v>-33</c:v>
                </c:pt>
                <c:pt idx="84">
                  <c:v>-31</c:v>
                </c:pt>
                <c:pt idx="85">
                  <c:v>-29</c:v>
                </c:pt>
                <c:pt idx="86">
                  <c:v>-27</c:v>
                </c:pt>
                <c:pt idx="87">
                  <c:v>-25</c:v>
                </c:pt>
                <c:pt idx="88">
                  <c:v>-23</c:v>
                </c:pt>
                <c:pt idx="89">
                  <c:v>-21</c:v>
                </c:pt>
                <c:pt idx="90">
                  <c:v>-19</c:v>
                </c:pt>
                <c:pt idx="91">
                  <c:v>-17</c:v>
                </c:pt>
                <c:pt idx="92">
                  <c:v>-15</c:v>
                </c:pt>
                <c:pt idx="93">
                  <c:v>-13</c:v>
                </c:pt>
                <c:pt idx="94">
                  <c:v>-11</c:v>
                </c:pt>
                <c:pt idx="95">
                  <c:v>-9</c:v>
                </c:pt>
                <c:pt idx="96">
                  <c:v>-7</c:v>
                </c:pt>
                <c:pt idx="97">
                  <c:v>-5</c:v>
                </c:pt>
                <c:pt idx="98">
                  <c:v>-3</c:v>
                </c:pt>
                <c:pt idx="99">
                  <c:v>-1</c:v>
                </c:pt>
                <c:pt idx="100">
                  <c:v>1</c:v>
                </c:pt>
                <c:pt idx="101">
                  <c:v>3</c:v>
                </c:pt>
                <c:pt idx="102">
                  <c:v>5</c:v>
                </c:pt>
                <c:pt idx="103">
                  <c:v>7</c:v>
                </c:pt>
                <c:pt idx="104">
                  <c:v>9</c:v>
                </c:pt>
                <c:pt idx="105">
                  <c:v>11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19</c:v>
                </c:pt>
                <c:pt idx="110">
                  <c:v>21</c:v>
                </c:pt>
                <c:pt idx="111">
                  <c:v>23</c:v>
                </c:pt>
                <c:pt idx="112">
                  <c:v>25</c:v>
                </c:pt>
                <c:pt idx="113">
                  <c:v>27</c:v>
                </c:pt>
                <c:pt idx="114">
                  <c:v>29</c:v>
                </c:pt>
                <c:pt idx="115">
                  <c:v>31</c:v>
                </c:pt>
                <c:pt idx="116">
                  <c:v>33</c:v>
                </c:pt>
                <c:pt idx="117">
                  <c:v>35</c:v>
                </c:pt>
                <c:pt idx="118">
                  <c:v>37</c:v>
                </c:pt>
                <c:pt idx="119">
                  <c:v>39</c:v>
                </c:pt>
                <c:pt idx="120">
                  <c:v>41</c:v>
                </c:pt>
                <c:pt idx="121">
                  <c:v>43</c:v>
                </c:pt>
                <c:pt idx="122">
                  <c:v>45</c:v>
                </c:pt>
                <c:pt idx="123">
                  <c:v>47</c:v>
                </c:pt>
                <c:pt idx="124">
                  <c:v>49</c:v>
                </c:pt>
                <c:pt idx="125">
                  <c:v>51</c:v>
                </c:pt>
                <c:pt idx="126">
                  <c:v>53</c:v>
                </c:pt>
                <c:pt idx="127">
                  <c:v>55</c:v>
                </c:pt>
                <c:pt idx="128">
                  <c:v>57</c:v>
                </c:pt>
                <c:pt idx="129">
                  <c:v>59</c:v>
                </c:pt>
                <c:pt idx="130">
                  <c:v>61</c:v>
                </c:pt>
                <c:pt idx="131">
                  <c:v>63</c:v>
                </c:pt>
                <c:pt idx="132">
                  <c:v>65</c:v>
                </c:pt>
                <c:pt idx="133">
                  <c:v>67</c:v>
                </c:pt>
                <c:pt idx="134">
                  <c:v>69</c:v>
                </c:pt>
                <c:pt idx="135">
                  <c:v>71</c:v>
                </c:pt>
                <c:pt idx="136">
                  <c:v>73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81</c:v>
                </c:pt>
                <c:pt idx="141">
                  <c:v>83</c:v>
                </c:pt>
                <c:pt idx="142">
                  <c:v>85</c:v>
                </c:pt>
                <c:pt idx="143">
                  <c:v>87</c:v>
                </c:pt>
                <c:pt idx="144">
                  <c:v>89</c:v>
                </c:pt>
                <c:pt idx="145">
                  <c:v>91</c:v>
                </c:pt>
                <c:pt idx="146">
                  <c:v>93</c:v>
                </c:pt>
                <c:pt idx="147">
                  <c:v>95</c:v>
                </c:pt>
                <c:pt idx="148">
                  <c:v>97</c:v>
                </c:pt>
                <c:pt idx="149">
                  <c:v>99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107</c:v>
                </c:pt>
                <c:pt idx="154">
                  <c:v>109</c:v>
                </c:pt>
                <c:pt idx="155">
                  <c:v>111</c:v>
                </c:pt>
                <c:pt idx="156">
                  <c:v>113</c:v>
                </c:pt>
                <c:pt idx="157">
                  <c:v>115</c:v>
                </c:pt>
                <c:pt idx="158">
                  <c:v>117</c:v>
                </c:pt>
                <c:pt idx="159">
                  <c:v>119</c:v>
                </c:pt>
                <c:pt idx="160">
                  <c:v>121</c:v>
                </c:pt>
                <c:pt idx="161">
                  <c:v>123</c:v>
                </c:pt>
                <c:pt idx="162">
                  <c:v>125</c:v>
                </c:pt>
                <c:pt idx="163">
                  <c:v>127</c:v>
                </c:pt>
                <c:pt idx="164">
                  <c:v>129</c:v>
                </c:pt>
                <c:pt idx="165">
                  <c:v>131</c:v>
                </c:pt>
                <c:pt idx="166">
                  <c:v>133</c:v>
                </c:pt>
                <c:pt idx="167">
                  <c:v>135</c:v>
                </c:pt>
                <c:pt idx="168">
                  <c:v>137</c:v>
                </c:pt>
                <c:pt idx="169">
                  <c:v>139</c:v>
                </c:pt>
                <c:pt idx="170">
                  <c:v>141</c:v>
                </c:pt>
                <c:pt idx="171">
                  <c:v>143</c:v>
                </c:pt>
                <c:pt idx="172">
                  <c:v>145</c:v>
                </c:pt>
                <c:pt idx="173">
                  <c:v>147</c:v>
                </c:pt>
                <c:pt idx="174">
                  <c:v>149</c:v>
                </c:pt>
                <c:pt idx="175">
                  <c:v>151</c:v>
                </c:pt>
                <c:pt idx="176">
                  <c:v>153</c:v>
                </c:pt>
                <c:pt idx="177">
                  <c:v>155</c:v>
                </c:pt>
                <c:pt idx="178">
                  <c:v>157</c:v>
                </c:pt>
                <c:pt idx="179">
                  <c:v>159</c:v>
                </c:pt>
                <c:pt idx="180">
                  <c:v>161</c:v>
                </c:pt>
                <c:pt idx="181">
                  <c:v>163</c:v>
                </c:pt>
                <c:pt idx="182">
                  <c:v>165</c:v>
                </c:pt>
                <c:pt idx="183">
                  <c:v>167</c:v>
                </c:pt>
                <c:pt idx="184">
                  <c:v>169</c:v>
                </c:pt>
                <c:pt idx="185">
                  <c:v>171</c:v>
                </c:pt>
                <c:pt idx="186">
                  <c:v>173</c:v>
                </c:pt>
                <c:pt idx="187">
                  <c:v>175</c:v>
                </c:pt>
                <c:pt idx="188">
                  <c:v>177</c:v>
                </c:pt>
                <c:pt idx="189">
                  <c:v>179</c:v>
                </c:pt>
                <c:pt idx="190">
                  <c:v>181</c:v>
                </c:pt>
                <c:pt idx="191">
                  <c:v>183</c:v>
                </c:pt>
                <c:pt idx="192">
                  <c:v>185</c:v>
                </c:pt>
                <c:pt idx="193">
                  <c:v>187</c:v>
                </c:pt>
                <c:pt idx="194">
                  <c:v>189</c:v>
                </c:pt>
                <c:pt idx="195">
                  <c:v>191</c:v>
                </c:pt>
                <c:pt idx="196">
                  <c:v>193</c:v>
                </c:pt>
                <c:pt idx="197">
                  <c:v>195</c:v>
                </c:pt>
                <c:pt idx="198">
                  <c:v>197</c:v>
                </c:pt>
                <c:pt idx="199">
                  <c:v>199</c:v>
                </c:pt>
              </c:numCache>
            </c:numRef>
          </c:xVal>
          <c:yVal>
            <c:numRef>
              <c:f>'Missing-Steel'!$H$12:$H$211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0.50019999999999998</c:v>
                </c:pt>
                <c:pt idx="17">
                  <c:v>0.50009999999999999</c:v>
                </c:pt>
                <c:pt idx="18">
                  <c:v>0.50009999999999999</c:v>
                </c:pt>
                <c:pt idx="19">
                  <c:v>0.50009999999999999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20.13</c:v>
                </c:pt>
                <c:pt idx="44">
                  <c:v>17.96</c:v>
                </c:pt>
                <c:pt idx="45">
                  <c:v>18.82</c:v>
                </c:pt>
                <c:pt idx="46">
                  <c:v>19.559999999999999</c:v>
                </c:pt>
                <c:pt idx="47">
                  <c:v>20.2</c:v>
                </c:pt>
                <c:pt idx="48">
                  <c:v>20.329999999999998</c:v>
                </c:pt>
                <c:pt idx="49">
                  <c:v>20.27</c:v>
                </c:pt>
                <c:pt idx="50">
                  <c:v>27.84</c:v>
                </c:pt>
                <c:pt idx="51">
                  <c:v>38.33</c:v>
                </c:pt>
                <c:pt idx="52">
                  <c:v>40.17</c:v>
                </c:pt>
                <c:pt idx="53">
                  <c:v>40.4</c:v>
                </c:pt>
                <c:pt idx="54">
                  <c:v>41.21</c:v>
                </c:pt>
                <c:pt idx="55">
                  <c:v>41.61</c:v>
                </c:pt>
                <c:pt idx="56">
                  <c:v>41.88</c:v>
                </c:pt>
                <c:pt idx="57">
                  <c:v>42.5</c:v>
                </c:pt>
                <c:pt idx="58">
                  <c:v>42.62</c:v>
                </c:pt>
                <c:pt idx="59">
                  <c:v>42.71</c:v>
                </c:pt>
                <c:pt idx="60">
                  <c:v>43.35</c:v>
                </c:pt>
                <c:pt idx="61">
                  <c:v>43.7</c:v>
                </c:pt>
                <c:pt idx="62">
                  <c:v>46.57</c:v>
                </c:pt>
                <c:pt idx="63">
                  <c:v>46.91</c:v>
                </c:pt>
                <c:pt idx="64">
                  <c:v>42.19</c:v>
                </c:pt>
                <c:pt idx="65">
                  <c:v>41.42</c:v>
                </c:pt>
                <c:pt idx="66">
                  <c:v>43.88</c:v>
                </c:pt>
                <c:pt idx="67">
                  <c:v>44.86</c:v>
                </c:pt>
                <c:pt idx="68">
                  <c:v>46.03</c:v>
                </c:pt>
                <c:pt idx="69">
                  <c:v>46.9</c:v>
                </c:pt>
                <c:pt idx="70">
                  <c:v>47.92</c:v>
                </c:pt>
                <c:pt idx="71">
                  <c:v>49.3</c:v>
                </c:pt>
                <c:pt idx="72">
                  <c:v>50.97</c:v>
                </c:pt>
                <c:pt idx="73">
                  <c:v>52.91</c:v>
                </c:pt>
                <c:pt idx="74">
                  <c:v>55.22</c:v>
                </c:pt>
                <c:pt idx="75">
                  <c:v>55.54</c:v>
                </c:pt>
                <c:pt idx="76">
                  <c:v>56.15</c:v>
                </c:pt>
                <c:pt idx="77">
                  <c:v>56.92</c:v>
                </c:pt>
                <c:pt idx="78">
                  <c:v>58.21</c:v>
                </c:pt>
                <c:pt idx="79">
                  <c:v>59.28</c:v>
                </c:pt>
                <c:pt idx="80">
                  <c:v>59.64</c:v>
                </c:pt>
                <c:pt idx="81">
                  <c:v>60.98</c:v>
                </c:pt>
                <c:pt idx="82">
                  <c:v>60.98</c:v>
                </c:pt>
                <c:pt idx="83">
                  <c:v>61.38</c:v>
                </c:pt>
                <c:pt idx="84">
                  <c:v>61.62</c:v>
                </c:pt>
                <c:pt idx="85">
                  <c:v>62.08</c:v>
                </c:pt>
                <c:pt idx="86">
                  <c:v>62.3</c:v>
                </c:pt>
                <c:pt idx="87">
                  <c:v>61.86</c:v>
                </c:pt>
                <c:pt idx="88">
                  <c:v>61.3</c:v>
                </c:pt>
                <c:pt idx="89">
                  <c:v>61.78</c:v>
                </c:pt>
                <c:pt idx="90">
                  <c:v>63.26</c:v>
                </c:pt>
                <c:pt idx="91">
                  <c:v>63.79</c:v>
                </c:pt>
                <c:pt idx="92">
                  <c:v>63.89</c:v>
                </c:pt>
                <c:pt idx="93">
                  <c:v>63.95</c:v>
                </c:pt>
                <c:pt idx="94">
                  <c:v>64.19</c:v>
                </c:pt>
                <c:pt idx="95">
                  <c:v>64.02</c:v>
                </c:pt>
                <c:pt idx="96">
                  <c:v>64.23</c:v>
                </c:pt>
                <c:pt idx="97">
                  <c:v>64.12</c:v>
                </c:pt>
                <c:pt idx="98">
                  <c:v>63.97</c:v>
                </c:pt>
                <c:pt idx="99">
                  <c:v>63.23</c:v>
                </c:pt>
                <c:pt idx="100">
                  <c:v>63.13</c:v>
                </c:pt>
                <c:pt idx="101">
                  <c:v>64.11</c:v>
                </c:pt>
                <c:pt idx="102">
                  <c:v>64.64</c:v>
                </c:pt>
                <c:pt idx="103">
                  <c:v>64.459999999999994</c:v>
                </c:pt>
                <c:pt idx="104">
                  <c:v>64.69</c:v>
                </c:pt>
                <c:pt idx="105">
                  <c:v>64.41</c:v>
                </c:pt>
                <c:pt idx="106">
                  <c:v>63.95</c:v>
                </c:pt>
                <c:pt idx="107">
                  <c:v>64.510000000000005</c:v>
                </c:pt>
                <c:pt idx="108">
                  <c:v>64.08</c:v>
                </c:pt>
                <c:pt idx="109">
                  <c:v>63.42</c:v>
                </c:pt>
                <c:pt idx="110">
                  <c:v>62.22</c:v>
                </c:pt>
                <c:pt idx="111">
                  <c:v>61.64</c:v>
                </c:pt>
                <c:pt idx="112">
                  <c:v>61.81</c:v>
                </c:pt>
                <c:pt idx="113">
                  <c:v>62.24</c:v>
                </c:pt>
                <c:pt idx="114">
                  <c:v>62.21</c:v>
                </c:pt>
                <c:pt idx="115">
                  <c:v>61.9</c:v>
                </c:pt>
                <c:pt idx="116">
                  <c:v>61.5</c:v>
                </c:pt>
                <c:pt idx="117">
                  <c:v>60.98</c:v>
                </c:pt>
                <c:pt idx="118">
                  <c:v>60.62</c:v>
                </c:pt>
                <c:pt idx="119">
                  <c:v>59.49</c:v>
                </c:pt>
                <c:pt idx="120">
                  <c:v>59.03</c:v>
                </c:pt>
                <c:pt idx="121">
                  <c:v>58.44</c:v>
                </c:pt>
                <c:pt idx="122">
                  <c:v>56.35</c:v>
                </c:pt>
                <c:pt idx="123">
                  <c:v>55.67</c:v>
                </c:pt>
                <c:pt idx="124">
                  <c:v>55.85</c:v>
                </c:pt>
                <c:pt idx="125">
                  <c:v>55.05</c:v>
                </c:pt>
                <c:pt idx="126">
                  <c:v>53</c:v>
                </c:pt>
                <c:pt idx="127">
                  <c:v>51.22</c:v>
                </c:pt>
                <c:pt idx="128">
                  <c:v>49.75</c:v>
                </c:pt>
                <c:pt idx="129">
                  <c:v>48.55</c:v>
                </c:pt>
                <c:pt idx="130">
                  <c:v>46.8</c:v>
                </c:pt>
                <c:pt idx="131">
                  <c:v>45.5</c:v>
                </c:pt>
                <c:pt idx="132">
                  <c:v>44.69</c:v>
                </c:pt>
                <c:pt idx="133">
                  <c:v>43.44</c:v>
                </c:pt>
                <c:pt idx="134">
                  <c:v>41.41</c:v>
                </c:pt>
                <c:pt idx="135">
                  <c:v>42.02</c:v>
                </c:pt>
                <c:pt idx="136">
                  <c:v>47.08</c:v>
                </c:pt>
                <c:pt idx="137">
                  <c:v>46.53</c:v>
                </c:pt>
                <c:pt idx="138">
                  <c:v>43.81</c:v>
                </c:pt>
                <c:pt idx="139">
                  <c:v>43.12</c:v>
                </c:pt>
                <c:pt idx="140">
                  <c:v>42.76</c:v>
                </c:pt>
                <c:pt idx="141">
                  <c:v>42.7</c:v>
                </c:pt>
                <c:pt idx="142">
                  <c:v>42.53</c:v>
                </c:pt>
                <c:pt idx="143">
                  <c:v>42.11</c:v>
                </c:pt>
                <c:pt idx="144">
                  <c:v>41.62</c:v>
                </c:pt>
                <c:pt idx="145">
                  <c:v>41.28</c:v>
                </c:pt>
                <c:pt idx="146">
                  <c:v>40.79</c:v>
                </c:pt>
                <c:pt idx="147">
                  <c:v>40.020000000000003</c:v>
                </c:pt>
                <c:pt idx="148">
                  <c:v>38.54</c:v>
                </c:pt>
                <c:pt idx="149">
                  <c:v>27.75</c:v>
                </c:pt>
                <c:pt idx="150">
                  <c:v>20.22</c:v>
                </c:pt>
                <c:pt idx="151">
                  <c:v>20.239999999999998</c:v>
                </c:pt>
                <c:pt idx="152">
                  <c:v>20.11</c:v>
                </c:pt>
                <c:pt idx="153">
                  <c:v>19.68</c:v>
                </c:pt>
                <c:pt idx="154">
                  <c:v>18.760000000000002</c:v>
                </c:pt>
                <c:pt idx="155">
                  <c:v>18.010000000000002</c:v>
                </c:pt>
                <c:pt idx="156">
                  <c:v>20.13</c:v>
                </c:pt>
                <c:pt idx="157">
                  <c:v>0.48170000000000002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0.50009999999999999</c:v>
                </c:pt>
                <c:pt idx="181">
                  <c:v>0.50009999999999999</c:v>
                </c:pt>
                <c:pt idx="182">
                  <c:v>0.50009999999999999</c:v>
                </c:pt>
                <c:pt idx="183">
                  <c:v>0.50019999999999998</c:v>
                </c:pt>
                <c:pt idx="184">
                  <c:v>0.5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8A-4DD5-B5DE-0299BA7D517B}"/>
            </c:ext>
          </c:extLst>
        </c:ser>
        <c:ser>
          <c:idx val="0"/>
          <c:order val="2"/>
          <c:tx>
            <c:v>1 Bundle replaced with steel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'Missing-Steel'!$D$12:$D$211</c:f>
              <c:numCache>
                <c:formatCode>General</c:formatCode>
                <c:ptCount val="200"/>
                <c:pt idx="0">
                  <c:v>-199</c:v>
                </c:pt>
                <c:pt idx="1">
                  <c:v>-197</c:v>
                </c:pt>
                <c:pt idx="2">
                  <c:v>-195</c:v>
                </c:pt>
                <c:pt idx="3">
                  <c:v>-193</c:v>
                </c:pt>
                <c:pt idx="4">
                  <c:v>-191</c:v>
                </c:pt>
                <c:pt idx="5">
                  <c:v>-189</c:v>
                </c:pt>
                <c:pt idx="6">
                  <c:v>-187</c:v>
                </c:pt>
                <c:pt idx="7">
                  <c:v>-185</c:v>
                </c:pt>
                <c:pt idx="8">
                  <c:v>-183</c:v>
                </c:pt>
                <c:pt idx="9">
                  <c:v>-181</c:v>
                </c:pt>
                <c:pt idx="10">
                  <c:v>-179</c:v>
                </c:pt>
                <c:pt idx="11">
                  <c:v>-177</c:v>
                </c:pt>
                <c:pt idx="12">
                  <c:v>-175</c:v>
                </c:pt>
                <c:pt idx="13">
                  <c:v>-173</c:v>
                </c:pt>
                <c:pt idx="14">
                  <c:v>-171</c:v>
                </c:pt>
                <c:pt idx="15">
                  <c:v>-169</c:v>
                </c:pt>
                <c:pt idx="16">
                  <c:v>-167</c:v>
                </c:pt>
                <c:pt idx="17">
                  <c:v>-165</c:v>
                </c:pt>
                <c:pt idx="18">
                  <c:v>-163</c:v>
                </c:pt>
                <c:pt idx="19">
                  <c:v>-161</c:v>
                </c:pt>
                <c:pt idx="20">
                  <c:v>-159</c:v>
                </c:pt>
                <c:pt idx="21">
                  <c:v>-157</c:v>
                </c:pt>
                <c:pt idx="22">
                  <c:v>-155</c:v>
                </c:pt>
                <c:pt idx="23">
                  <c:v>-153</c:v>
                </c:pt>
                <c:pt idx="24">
                  <c:v>-151</c:v>
                </c:pt>
                <c:pt idx="25">
                  <c:v>-149</c:v>
                </c:pt>
                <c:pt idx="26">
                  <c:v>-147</c:v>
                </c:pt>
                <c:pt idx="27">
                  <c:v>-145</c:v>
                </c:pt>
                <c:pt idx="28">
                  <c:v>-143</c:v>
                </c:pt>
                <c:pt idx="29">
                  <c:v>-141</c:v>
                </c:pt>
                <c:pt idx="30">
                  <c:v>-139</c:v>
                </c:pt>
                <c:pt idx="31">
                  <c:v>-137</c:v>
                </c:pt>
                <c:pt idx="32">
                  <c:v>-135</c:v>
                </c:pt>
                <c:pt idx="33">
                  <c:v>-133</c:v>
                </c:pt>
                <c:pt idx="34">
                  <c:v>-131</c:v>
                </c:pt>
                <c:pt idx="35">
                  <c:v>-129</c:v>
                </c:pt>
                <c:pt idx="36">
                  <c:v>-127</c:v>
                </c:pt>
                <c:pt idx="37">
                  <c:v>-125</c:v>
                </c:pt>
                <c:pt idx="38">
                  <c:v>-123</c:v>
                </c:pt>
                <c:pt idx="39">
                  <c:v>-121</c:v>
                </c:pt>
                <c:pt idx="40">
                  <c:v>-119</c:v>
                </c:pt>
                <c:pt idx="41">
                  <c:v>-117</c:v>
                </c:pt>
                <c:pt idx="42">
                  <c:v>-115</c:v>
                </c:pt>
                <c:pt idx="43">
                  <c:v>-113</c:v>
                </c:pt>
                <c:pt idx="44">
                  <c:v>-111</c:v>
                </c:pt>
                <c:pt idx="45">
                  <c:v>-109</c:v>
                </c:pt>
                <c:pt idx="46">
                  <c:v>-107</c:v>
                </c:pt>
                <c:pt idx="47">
                  <c:v>-105</c:v>
                </c:pt>
                <c:pt idx="48">
                  <c:v>-103</c:v>
                </c:pt>
                <c:pt idx="49">
                  <c:v>-101</c:v>
                </c:pt>
                <c:pt idx="50">
                  <c:v>-99</c:v>
                </c:pt>
                <c:pt idx="51">
                  <c:v>-97</c:v>
                </c:pt>
                <c:pt idx="52">
                  <c:v>-95</c:v>
                </c:pt>
                <c:pt idx="53">
                  <c:v>-93</c:v>
                </c:pt>
                <c:pt idx="54">
                  <c:v>-91</c:v>
                </c:pt>
                <c:pt idx="55">
                  <c:v>-89</c:v>
                </c:pt>
                <c:pt idx="56">
                  <c:v>-87</c:v>
                </c:pt>
                <c:pt idx="57">
                  <c:v>-85</c:v>
                </c:pt>
                <c:pt idx="58">
                  <c:v>-83</c:v>
                </c:pt>
                <c:pt idx="59">
                  <c:v>-81</c:v>
                </c:pt>
                <c:pt idx="60">
                  <c:v>-79</c:v>
                </c:pt>
                <c:pt idx="61">
                  <c:v>-77</c:v>
                </c:pt>
                <c:pt idx="62">
                  <c:v>-75</c:v>
                </c:pt>
                <c:pt idx="63">
                  <c:v>-73</c:v>
                </c:pt>
                <c:pt idx="64">
                  <c:v>-71</c:v>
                </c:pt>
                <c:pt idx="65">
                  <c:v>-69</c:v>
                </c:pt>
                <c:pt idx="66">
                  <c:v>-67</c:v>
                </c:pt>
                <c:pt idx="67">
                  <c:v>-65</c:v>
                </c:pt>
                <c:pt idx="68">
                  <c:v>-63</c:v>
                </c:pt>
                <c:pt idx="69">
                  <c:v>-61</c:v>
                </c:pt>
                <c:pt idx="70">
                  <c:v>-59</c:v>
                </c:pt>
                <c:pt idx="71">
                  <c:v>-57</c:v>
                </c:pt>
                <c:pt idx="72">
                  <c:v>-55</c:v>
                </c:pt>
                <c:pt idx="73">
                  <c:v>-53</c:v>
                </c:pt>
                <c:pt idx="74">
                  <c:v>-51</c:v>
                </c:pt>
                <c:pt idx="75">
                  <c:v>-49</c:v>
                </c:pt>
                <c:pt idx="76">
                  <c:v>-47</c:v>
                </c:pt>
                <c:pt idx="77">
                  <c:v>-45</c:v>
                </c:pt>
                <c:pt idx="78">
                  <c:v>-43</c:v>
                </c:pt>
                <c:pt idx="79">
                  <c:v>-41</c:v>
                </c:pt>
                <c:pt idx="80">
                  <c:v>-39</c:v>
                </c:pt>
                <c:pt idx="81">
                  <c:v>-37</c:v>
                </c:pt>
                <c:pt idx="82">
                  <c:v>-35</c:v>
                </c:pt>
                <c:pt idx="83">
                  <c:v>-33</c:v>
                </c:pt>
                <c:pt idx="84">
                  <c:v>-31</c:v>
                </c:pt>
                <c:pt idx="85">
                  <c:v>-29</c:v>
                </c:pt>
                <c:pt idx="86">
                  <c:v>-27</c:v>
                </c:pt>
                <c:pt idx="87">
                  <c:v>-25</c:v>
                </c:pt>
                <c:pt idx="88">
                  <c:v>-23</c:v>
                </c:pt>
                <c:pt idx="89">
                  <c:v>-21</c:v>
                </c:pt>
                <c:pt idx="90">
                  <c:v>-19</c:v>
                </c:pt>
                <c:pt idx="91">
                  <c:v>-17</c:v>
                </c:pt>
                <c:pt idx="92">
                  <c:v>-15</c:v>
                </c:pt>
                <c:pt idx="93">
                  <c:v>-13</c:v>
                </c:pt>
                <c:pt idx="94">
                  <c:v>-11</c:v>
                </c:pt>
                <c:pt idx="95">
                  <c:v>-9</c:v>
                </c:pt>
                <c:pt idx="96">
                  <c:v>-7</c:v>
                </c:pt>
                <c:pt idx="97">
                  <c:v>-5</c:v>
                </c:pt>
                <c:pt idx="98">
                  <c:v>-3</c:v>
                </c:pt>
                <c:pt idx="99">
                  <c:v>-1</c:v>
                </c:pt>
                <c:pt idx="100">
                  <c:v>1</c:v>
                </c:pt>
                <c:pt idx="101">
                  <c:v>3</c:v>
                </c:pt>
                <c:pt idx="102">
                  <c:v>5</c:v>
                </c:pt>
                <c:pt idx="103">
                  <c:v>7</c:v>
                </c:pt>
                <c:pt idx="104">
                  <c:v>9</c:v>
                </c:pt>
                <c:pt idx="105">
                  <c:v>11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19</c:v>
                </c:pt>
                <c:pt idx="110">
                  <c:v>21</c:v>
                </c:pt>
                <c:pt idx="111">
                  <c:v>23</c:v>
                </c:pt>
                <c:pt idx="112">
                  <c:v>25</c:v>
                </c:pt>
                <c:pt idx="113">
                  <c:v>27</c:v>
                </c:pt>
                <c:pt idx="114">
                  <c:v>29</c:v>
                </c:pt>
                <c:pt idx="115">
                  <c:v>31</c:v>
                </c:pt>
                <c:pt idx="116">
                  <c:v>33</c:v>
                </c:pt>
                <c:pt idx="117">
                  <c:v>35</c:v>
                </c:pt>
                <c:pt idx="118">
                  <c:v>37</c:v>
                </c:pt>
                <c:pt idx="119">
                  <c:v>39</c:v>
                </c:pt>
                <c:pt idx="120">
                  <c:v>41</c:v>
                </c:pt>
                <c:pt idx="121">
                  <c:v>43</c:v>
                </c:pt>
                <c:pt idx="122">
                  <c:v>45</c:v>
                </c:pt>
                <c:pt idx="123">
                  <c:v>47</c:v>
                </c:pt>
                <c:pt idx="124">
                  <c:v>49</c:v>
                </c:pt>
                <c:pt idx="125">
                  <c:v>51</c:v>
                </c:pt>
                <c:pt idx="126">
                  <c:v>53</c:v>
                </c:pt>
                <c:pt idx="127">
                  <c:v>55</c:v>
                </c:pt>
                <c:pt idx="128">
                  <c:v>57</c:v>
                </c:pt>
                <c:pt idx="129">
                  <c:v>59</c:v>
                </c:pt>
                <c:pt idx="130">
                  <c:v>61</c:v>
                </c:pt>
                <c:pt idx="131">
                  <c:v>63</c:v>
                </c:pt>
                <c:pt idx="132">
                  <c:v>65</c:v>
                </c:pt>
                <c:pt idx="133">
                  <c:v>67</c:v>
                </c:pt>
                <c:pt idx="134">
                  <c:v>69</c:v>
                </c:pt>
                <c:pt idx="135">
                  <c:v>71</c:v>
                </c:pt>
                <c:pt idx="136">
                  <c:v>73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81</c:v>
                </c:pt>
                <c:pt idx="141">
                  <c:v>83</c:v>
                </c:pt>
                <c:pt idx="142">
                  <c:v>85</c:v>
                </c:pt>
                <c:pt idx="143">
                  <c:v>87</c:v>
                </c:pt>
                <c:pt idx="144">
                  <c:v>89</c:v>
                </c:pt>
                <c:pt idx="145">
                  <c:v>91</c:v>
                </c:pt>
                <c:pt idx="146">
                  <c:v>93</c:v>
                </c:pt>
                <c:pt idx="147">
                  <c:v>95</c:v>
                </c:pt>
                <c:pt idx="148">
                  <c:v>97</c:v>
                </c:pt>
                <c:pt idx="149">
                  <c:v>99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107</c:v>
                </c:pt>
                <c:pt idx="154">
                  <c:v>109</c:v>
                </c:pt>
                <c:pt idx="155">
                  <c:v>111</c:v>
                </c:pt>
                <c:pt idx="156">
                  <c:v>113</c:v>
                </c:pt>
                <c:pt idx="157">
                  <c:v>115</c:v>
                </c:pt>
                <c:pt idx="158">
                  <c:v>117</c:v>
                </c:pt>
                <c:pt idx="159">
                  <c:v>119</c:v>
                </c:pt>
                <c:pt idx="160">
                  <c:v>121</c:v>
                </c:pt>
                <c:pt idx="161">
                  <c:v>123</c:v>
                </c:pt>
                <c:pt idx="162">
                  <c:v>125</c:v>
                </c:pt>
                <c:pt idx="163">
                  <c:v>127</c:v>
                </c:pt>
                <c:pt idx="164">
                  <c:v>129</c:v>
                </c:pt>
                <c:pt idx="165">
                  <c:v>131</c:v>
                </c:pt>
                <c:pt idx="166">
                  <c:v>133</c:v>
                </c:pt>
                <c:pt idx="167">
                  <c:v>135</c:v>
                </c:pt>
                <c:pt idx="168">
                  <c:v>137</c:v>
                </c:pt>
                <c:pt idx="169">
                  <c:v>139</c:v>
                </c:pt>
                <c:pt idx="170">
                  <c:v>141</c:v>
                </c:pt>
                <c:pt idx="171">
                  <c:v>143</c:v>
                </c:pt>
                <c:pt idx="172">
                  <c:v>145</c:v>
                </c:pt>
                <c:pt idx="173">
                  <c:v>147</c:v>
                </c:pt>
                <c:pt idx="174">
                  <c:v>149</c:v>
                </c:pt>
                <c:pt idx="175">
                  <c:v>151</c:v>
                </c:pt>
                <c:pt idx="176">
                  <c:v>153</c:v>
                </c:pt>
                <c:pt idx="177">
                  <c:v>155</c:v>
                </c:pt>
                <c:pt idx="178">
                  <c:v>157</c:v>
                </c:pt>
                <c:pt idx="179">
                  <c:v>159</c:v>
                </c:pt>
                <c:pt idx="180">
                  <c:v>161</c:v>
                </c:pt>
                <c:pt idx="181">
                  <c:v>163</c:v>
                </c:pt>
                <c:pt idx="182">
                  <c:v>165</c:v>
                </c:pt>
                <c:pt idx="183">
                  <c:v>167</c:v>
                </c:pt>
                <c:pt idx="184">
                  <c:v>169</c:v>
                </c:pt>
                <c:pt idx="185">
                  <c:v>171</c:v>
                </c:pt>
                <c:pt idx="186">
                  <c:v>173</c:v>
                </c:pt>
                <c:pt idx="187">
                  <c:v>175</c:v>
                </c:pt>
                <c:pt idx="188">
                  <c:v>177</c:v>
                </c:pt>
                <c:pt idx="189">
                  <c:v>179</c:v>
                </c:pt>
                <c:pt idx="190">
                  <c:v>181</c:v>
                </c:pt>
                <c:pt idx="191">
                  <c:v>183</c:v>
                </c:pt>
                <c:pt idx="192">
                  <c:v>185</c:v>
                </c:pt>
                <c:pt idx="193">
                  <c:v>187</c:v>
                </c:pt>
                <c:pt idx="194">
                  <c:v>189</c:v>
                </c:pt>
                <c:pt idx="195">
                  <c:v>191</c:v>
                </c:pt>
                <c:pt idx="196">
                  <c:v>193</c:v>
                </c:pt>
                <c:pt idx="197">
                  <c:v>195</c:v>
                </c:pt>
                <c:pt idx="198">
                  <c:v>197</c:v>
                </c:pt>
                <c:pt idx="199">
                  <c:v>199</c:v>
                </c:pt>
              </c:numCache>
            </c:numRef>
          </c:xVal>
          <c:yVal>
            <c:numRef>
              <c:f>'Missing-Steel'!$E$12:$E$211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0.50019999999999998</c:v>
                </c:pt>
                <c:pt idx="17">
                  <c:v>0.50009999999999999</c:v>
                </c:pt>
                <c:pt idx="18">
                  <c:v>0.50009999999999999</c:v>
                </c:pt>
                <c:pt idx="19">
                  <c:v>0.50009999999999999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20.239999999999998</c:v>
                </c:pt>
                <c:pt idx="44">
                  <c:v>17.96</c:v>
                </c:pt>
                <c:pt idx="45">
                  <c:v>18.77</c:v>
                </c:pt>
                <c:pt idx="46">
                  <c:v>19.59</c:v>
                </c:pt>
                <c:pt idx="47">
                  <c:v>20.170000000000002</c:v>
                </c:pt>
                <c:pt idx="48">
                  <c:v>20.28</c:v>
                </c:pt>
                <c:pt idx="49">
                  <c:v>20.239999999999998</c:v>
                </c:pt>
                <c:pt idx="50">
                  <c:v>27.91</c:v>
                </c:pt>
                <c:pt idx="51">
                  <c:v>38.299999999999997</c:v>
                </c:pt>
                <c:pt idx="52">
                  <c:v>40.22</c:v>
                </c:pt>
                <c:pt idx="53">
                  <c:v>40.36</c:v>
                </c:pt>
                <c:pt idx="54">
                  <c:v>41.09</c:v>
                </c:pt>
                <c:pt idx="55">
                  <c:v>41.36</c:v>
                </c:pt>
                <c:pt idx="56">
                  <c:v>42.1</c:v>
                </c:pt>
                <c:pt idx="57">
                  <c:v>42.3</c:v>
                </c:pt>
                <c:pt idx="58">
                  <c:v>42.59</c:v>
                </c:pt>
                <c:pt idx="59">
                  <c:v>42.92</c:v>
                </c:pt>
                <c:pt idx="60">
                  <c:v>43.14</c:v>
                </c:pt>
                <c:pt idx="61">
                  <c:v>43.8</c:v>
                </c:pt>
                <c:pt idx="62">
                  <c:v>46.6</c:v>
                </c:pt>
                <c:pt idx="63">
                  <c:v>47.02</c:v>
                </c:pt>
                <c:pt idx="64">
                  <c:v>41.85</c:v>
                </c:pt>
                <c:pt idx="65">
                  <c:v>41.4</c:v>
                </c:pt>
                <c:pt idx="66">
                  <c:v>43.44</c:v>
                </c:pt>
                <c:pt idx="67">
                  <c:v>44.93</c:v>
                </c:pt>
                <c:pt idx="68">
                  <c:v>45.99</c:v>
                </c:pt>
                <c:pt idx="69">
                  <c:v>47.06</c:v>
                </c:pt>
                <c:pt idx="70">
                  <c:v>47.75</c:v>
                </c:pt>
                <c:pt idx="71">
                  <c:v>49.43</c:v>
                </c:pt>
                <c:pt idx="72">
                  <c:v>50.96</c:v>
                </c:pt>
                <c:pt idx="73">
                  <c:v>52.96</c:v>
                </c:pt>
                <c:pt idx="74">
                  <c:v>55.18</c:v>
                </c:pt>
                <c:pt idx="75">
                  <c:v>55.87</c:v>
                </c:pt>
                <c:pt idx="76">
                  <c:v>56.21</c:v>
                </c:pt>
                <c:pt idx="77">
                  <c:v>57</c:v>
                </c:pt>
                <c:pt idx="78">
                  <c:v>58.06</c:v>
                </c:pt>
                <c:pt idx="79">
                  <c:v>59.07</c:v>
                </c:pt>
                <c:pt idx="80">
                  <c:v>60.01</c:v>
                </c:pt>
                <c:pt idx="81">
                  <c:v>61.09</c:v>
                </c:pt>
                <c:pt idx="82">
                  <c:v>61.04</c:v>
                </c:pt>
                <c:pt idx="83">
                  <c:v>61.75</c:v>
                </c:pt>
                <c:pt idx="84">
                  <c:v>62.07</c:v>
                </c:pt>
                <c:pt idx="85">
                  <c:v>62.11</c:v>
                </c:pt>
                <c:pt idx="86">
                  <c:v>62.54</c:v>
                </c:pt>
                <c:pt idx="87">
                  <c:v>61.75</c:v>
                </c:pt>
                <c:pt idx="88">
                  <c:v>61.28</c:v>
                </c:pt>
                <c:pt idx="89">
                  <c:v>60.86</c:v>
                </c:pt>
                <c:pt idx="90">
                  <c:v>61.46</c:v>
                </c:pt>
                <c:pt idx="91">
                  <c:v>61.36</c:v>
                </c:pt>
                <c:pt idx="92">
                  <c:v>62.16</c:v>
                </c:pt>
                <c:pt idx="93">
                  <c:v>61.72</c:v>
                </c:pt>
                <c:pt idx="94">
                  <c:v>62.39</c:v>
                </c:pt>
                <c:pt idx="95">
                  <c:v>62.02</c:v>
                </c:pt>
                <c:pt idx="96">
                  <c:v>62.45</c:v>
                </c:pt>
                <c:pt idx="97">
                  <c:v>62.27</c:v>
                </c:pt>
                <c:pt idx="98">
                  <c:v>61.68</c:v>
                </c:pt>
                <c:pt idx="99">
                  <c:v>61.51</c:v>
                </c:pt>
                <c:pt idx="100">
                  <c:v>60.94</c:v>
                </c:pt>
                <c:pt idx="101">
                  <c:v>61.61</c:v>
                </c:pt>
                <c:pt idx="102">
                  <c:v>62.12</c:v>
                </c:pt>
                <c:pt idx="103">
                  <c:v>61.76</c:v>
                </c:pt>
                <c:pt idx="104">
                  <c:v>61.98</c:v>
                </c:pt>
                <c:pt idx="105">
                  <c:v>61.76</c:v>
                </c:pt>
                <c:pt idx="106">
                  <c:v>62.24</c:v>
                </c:pt>
                <c:pt idx="107">
                  <c:v>62.37</c:v>
                </c:pt>
                <c:pt idx="108">
                  <c:v>61.73</c:v>
                </c:pt>
                <c:pt idx="109">
                  <c:v>61.18</c:v>
                </c:pt>
                <c:pt idx="110">
                  <c:v>60.92</c:v>
                </c:pt>
                <c:pt idx="111">
                  <c:v>60.74</c:v>
                </c:pt>
                <c:pt idx="112">
                  <c:v>61.84</c:v>
                </c:pt>
                <c:pt idx="113">
                  <c:v>62.28</c:v>
                </c:pt>
                <c:pt idx="114">
                  <c:v>62.24</c:v>
                </c:pt>
                <c:pt idx="115">
                  <c:v>62.47</c:v>
                </c:pt>
                <c:pt idx="116">
                  <c:v>62.14</c:v>
                </c:pt>
                <c:pt idx="117">
                  <c:v>61.1</c:v>
                </c:pt>
                <c:pt idx="118">
                  <c:v>60.16</c:v>
                </c:pt>
                <c:pt idx="119">
                  <c:v>59.93</c:v>
                </c:pt>
                <c:pt idx="120">
                  <c:v>58.51</c:v>
                </c:pt>
                <c:pt idx="121">
                  <c:v>58.39</c:v>
                </c:pt>
                <c:pt idx="122">
                  <c:v>56.72</c:v>
                </c:pt>
                <c:pt idx="123">
                  <c:v>55.6</c:v>
                </c:pt>
                <c:pt idx="124">
                  <c:v>55.85</c:v>
                </c:pt>
                <c:pt idx="125">
                  <c:v>55.38</c:v>
                </c:pt>
                <c:pt idx="126">
                  <c:v>53.26</c:v>
                </c:pt>
                <c:pt idx="127">
                  <c:v>51.19</c:v>
                </c:pt>
                <c:pt idx="128">
                  <c:v>49.93</c:v>
                </c:pt>
                <c:pt idx="129">
                  <c:v>48.62</c:v>
                </c:pt>
                <c:pt idx="130">
                  <c:v>46.76</c:v>
                </c:pt>
                <c:pt idx="131">
                  <c:v>45.22</c:v>
                </c:pt>
                <c:pt idx="132">
                  <c:v>44.78</c:v>
                </c:pt>
                <c:pt idx="133">
                  <c:v>43.65</c:v>
                </c:pt>
                <c:pt idx="134">
                  <c:v>41.51</c:v>
                </c:pt>
                <c:pt idx="135">
                  <c:v>42.01</c:v>
                </c:pt>
                <c:pt idx="136">
                  <c:v>46.72</c:v>
                </c:pt>
                <c:pt idx="137">
                  <c:v>46.51</c:v>
                </c:pt>
                <c:pt idx="138">
                  <c:v>44.12</c:v>
                </c:pt>
                <c:pt idx="139">
                  <c:v>42.96</c:v>
                </c:pt>
                <c:pt idx="140">
                  <c:v>42.56</c:v>
                </c:pt>
                <c:pt idx="141">
                  <c:v>42.57</c:v>
                </c:pt>
                <c:pt idx="142">
                  <c:v>42.36</c:v>
                </c:pt>
                <c:pt idx="143">
                  <c:v>42.16</c:v>
                </c:pt>
                <c:pt idx="144">
                  <c:v>41.65</c:v>
                </c:pt>
                <c:pt idx="145">
                  <c:v>41.14</c:v>
                </c:pt>
                <c:pt idx="146">
                  <c:v>40.630000000000003</c:v>
                </c:pt>
                <c:pt idx="147">
                  <c:v>40.090000000000003</c:v>
                </c:pt>
                <c:pt idx="148">
                  <c:v>38.450000000000003</c:v>
                </c:pt>
                <c:pt idx="149">
                  <c:v>27.82</c:v>
                </c:pt>
                <c:pt idx="150">
                  <c:v>20.21</c:v>
                </c:pt>
                <c:pt idx="151">
                  <c:v>20.29</c:v>
                </c:pt>
                <c:pt idx="152">
                  <c:v>20.059999999999999</c:v>
                </c:pt>
                <c:pt idx="153">
                  <c:v>19.690000000000001</c:v>
                </c:pt>
                <c:pt idx="154">
                  <c:v>18.77</c:v>
                </c:pt>
                <c:pt idx="155">
                  <c:v>18.03</c:v>
                </c:pt>
                <c:pt idx="156">
                  <c:v>20.100000000000001</c:v>
                </c:pt>
                <c:pt idx="157">
                  <c:v>0.48170000000000002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0.50009999999999999</c:v>
                </c:pt>
                <c:pt idx="181">
                  <c:v>0.50009999999999999</c:v>
                </c:pt>
                <c:pt idx="182">
                  <c:v>0.50009999999999999</c:v>
                </c:pt>
                <c:pt idx="183">
                  <c:v>0.50019999999999998</c:v>
                </c:pt>
                <c:pt idx="184">
                  <c:v>0.5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8A-4DD5-B5DE-0299BA7D517B}"/>
            </c:ext>
          </c:extLst>
        </c:ser>
        <c:ser>
          <c:idx val="2"/>
          <c:order val="3"/>
          <c:spPr>
            <a:ln w="1905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'Missing-Steel'!$D$12:$D$211</c:f>
              <c:numCache>
                <c:formatCode>General</c:formatCode>
                <c:ptCount val="200"/>
                <c:pt idx="0">
                  <c:v>-199</c:v>
                </c:pt>
                <c:pt idx="1">
                  <c:v>-197</c:v>
                </c:pt>
                <c:pt idx="2">
                  <c:v>-195</c:v>
                </c:pt>
                <c:pt idx="3">
                  <c:v>-193</c:v>
                </c:pt>
                <c:pt idx="4">
                  <c:v>-191</c:v>
                </c:pt>
                <c:pt idx="5">
                  <c:v>-189</c:v>
                </c:pt>
                <c:pt idx="6">
                  <c:v>-187</c:v>
                </c:pt>
                <c:pt idx="7">
                  <c:v>-185</c:v>
                </c:pt>
                <c:pt idx="8">
                  <c:v>-183</c:v>
                </c:pt>
                <c:pt idx="9">
                  <c:v>-181</c:v>
                </c:pt>
                <c:pt idx="10">
                  <c:v>-179</c:v>
                </c:pt>
                <c:pt idx="11">
                  <c:v>-177</c:v>
                </c:pt>
                <c:pt idx="12">
                  <c:v>-175</c:v>
                </c:pt>
                <c:pt idx="13">
                  <c:v>-173</c:v>
                </c:pt>
                <c:pt idx="14">
                  <c:v>-171</c:v>
                </c:pt>
                <c:pt idx="15">
                  <c:v>-169</c:v>
                </c:pt>
                <c:pt idx="16">
                  <c:v>-167</c:v>
                </c:pt>
                <c:pt idx="17">
                  <c:v>-165</c:v>
                </c:pt>
                <c:pt idx="18">
                  <c:v>-163</c:v>
                </c:pt>
                <c:pt idx="19">
                  <c:v>-161</c:v>
                </c:pt>
                <c:pt idx="20">
                  <c:v>-159</c:v>
                </c:pt>
                <c:pt idx="21">
                  <c:v>-157</c:v>
                </c:pt>
                <c:pt idx="22">
                  <c:v>-155</c:v>
                </c:pt>
                <c:pt idx="23">
                  <c:v>-153</c:v>
                </c:pt>
                <c:pt idx="24">
                  <c:v>-151</c:v>
                </c:pt>
                <c:pt idx="25">
                  <c:v>-149</c:v>
                </c:pt>
                <c:pt idx="26">
                  <c:v>-147</c:v>
                </c:pt>
                <c:pt idx="27">
                  <c:v>-145</c:v>
                </c:pt>
                <c:pt idx="28">
                  <c:v>-143</c:v>
                </c:pt>
                <c:pt idx="29">
                  <c:v>-141</c:v>
                </c:pt>
                <c:pt idx="30">
                  <c:v>-139</c:v>
                </c:pt>
                <c:pt idx="31">
                  <c:v>-137</c:v>
                </c:pt>
                <c:pt idx="32">
                  <c:v>-135</c:v>
                </c:pt>
                <c:pt idx="33">
                  <c:v>-133</c:v>
                </c:pt>
                <c:pt idx="34">
                  <c:v>-131</c:v>
                </c:pt>
                <c:pt idx="35">
                  <c:v>-129</c:v>
                </c:pt>
                <c:pt idx="36">
                  <c:v>-127</c:v>
                </c:pt>
                <c:pt idx="37">
                  <c:v>-125</c:v>
                </c:pt>
                <c:pt idx="38">
                  <c:v>-123</c:v>
                </c:pt>
                <c:pt idx="39">
                  <c:v>-121</c:v>
                </c:pt>
                <c:pt idx="40">
                  <c:v>-119</c:v>
                </c:pt>
                <c:pt idx="41">
                  <c:v>-117</c:v>
                </c:pt>
                <c:pt idx="42">
                  <c:v>-115</c:v>
                </c:pt>
                <c:pt idx="43">
                  <c:v>-113</c:v>
                </c:pt>
                <c:pt idx="44">
                  <c:v>-111</c:v>
                </c:pt>
                <c:pt idx="45">
                  <c:v>-109</c:v>
                </c:pt>
                <c:pt idx="46">
                  <c:v>-107</c:v>
                </c:pt>
                <c:pt idx="47">
                  <c:v>-105</c:v>
                </c:pt>
                <c:pt idx="48">
                  <c:v>-103</c:v>
                </c:pt>
                <c:pt idx="49">
                  <c:v>-101</c:v>
                </c:pt>
                <c:pt idx="50">
                  <c:v>-99</c:v>
                </c:pt>
                <c:pt idx="51">
                  <c:v>-97</c:v>
                </c:pt>
                <c:pt idx="52">
                  <c:v>-95</c:v>
                </c:pt>
                <c:pt idx="53">
                  <c:v>-93</c:v>
                </c:pt>
                <c:pt idx="54">
                  <c:v>-91</c:v>
                </c:pt>
                <c:pt idx="55">
                  <c:v>-89</c:v>
                </c:pt>
                <c:pt idx="56">
                  <c:v>-87</c:v>
                </c:pt>
                <c:pt idx="57">
                  <c:v>-85</c:v>
                </c:pt>
                <c:pt idx="58">
                  <c:v>-83</c:v>
                </c:pt>
                <c:pt idx="59">
                  <c:v>-81</c:v>
                </c:pt>
                <c:pt idx="60">
                  <c:v>-79</c:v>
                </c:pt>
                <c:pt idx="61">
                  <c:v>-77</c:v>
                </c:pt>
                <c:pt idx="62">
                  <c:v>-75</c:v>
                </c:pt>
                <c:pt idx="63">
                  <c:v>-73</c:v>
                </c:pt>
                <c:pt idx="64">
                  <c:v>-71</c:v>
                </c:pt>
                <c:pt idx="65">
                  <c:v>-69</c:v>
                </c:pt>
                <c:pt idx="66">
                  <c:v>-67</c:v>
                </c:pt>
                <c:pt idx="67">
                  <c:v>-65</c:v>
                </c:pt>
                <c:pt idx="68">
                  <c:v>-63</c:v>
                </c:pt>
                <c:pt idx="69">
                  <c:v>-61</c:v>
                </c:pt>
                <c:pt idx="70">
                  <c:v>-59</c:v>
                </c:pt>
                <c:pt idx="71">
                  <c:v>-57</c:v>
                </c:pt>
                <c:pt idx="72">
                  <c:v>-55</c:v>
                </c:pt>
                <c:pt idx="73">
                  <c:v>-53</c:v>
                </c:pt>
                <c:pt idx="74">
                  <c:v>-51</c:v>
                </c:pt>
                <c:pt idx="75">
                  <c:v>-49</c:v>
                </c:pt>
                <c:pt idx="76">
                  <c:v>-47</c:v>
                </c:pt>
                <c:pt idx="77">
                  <c:v>-45</c:v>
                </c:pt>
                <c:pt idx="78">
                  <c:v>-43</c:v>
                </c:pt>
                <c:pt idx="79">
                  <c:v>-41</c:v>
                </c:pt>
                <c:pt idx="80">
                  <c:v>-39</c:v>
                </c:pt>
                <c:pt idx="81">
                  <c:v>-37</c:v>
                </c:pt>
                <c:pt idx="82">
                  <c:v>-35</c:v>
                </c:pt>
                <c:pt idx="83">
                  <c:v>-33</c:v>
                </c:pt>
                <c:pt idx="84">
                  <c:v>-31</c:v>
                </c:pt>
                <c:pt idx="85">
                  <c:v>-29</c:v>
                </c:pt>
                <c:pt idx="86">
                  <c:v>-27</c:v>
                </c:pt>
                <c:pt idx="87">
                  <c:v>-25</c:v>
                </c:pt>
                <c:pt idx="88">
                  <c:v>-23</c:v>
                </c:pt>
                <c:pt idx="89">
                  <c:v>-21</c:v>
                </c:pt>
                <c:pt idx="90">
                  <c:v>-19</c:v>
                </c:pt>
                <c:pt idx="91">
                  <c:v>-17</c:v>
                </c:pt>
                <c:pt idx="92">
                  <c:v>-15</c:v>
                </c:pt>
                <c:pt idx="93">
                  <c:v>-13</c:v>
                </c:pt>
                <c:pt idx="94">
                  <c:v>-11</c:v>
                </c:pt>
                <c:pt idx="95">
                  <c:v>-9</c:v>
                </c:pt>
                <c:pt idx="96">
                  <c:v>-7</c:v>
                </c:pt>
                <c:pt idx="97">
                  <c:v>-5</c:v>
                </c:pt>
                <c:pt idx="98">
                  <c:v>-3</c:v>
                </c:pt>
                <c:pt idx="99">
                  <c:v>-1</c:v>
                </c:pt>
                <c:pt idx="100">
                  <c:v>1</c:v>
                </c:pt>
                <c:pt idx="101">
                  <c:v>3</c:v>
                </c:pt>
                <c:pt idx="102">
                  <c:v>5</c:v>
                </c:pt>
                <c:pt idx="103">
                  <c:v>7</c:v>
                </c:pt>
                <c:pt idx="104">
                  <c:v>9</c:v>
                </c:pt>
                <c:pt idx="105">
                  <c:v>11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19</c:v>
                </c:pt>
                <c:pt idx="110">
                  <c:v>21</c:v>
                </c:pt>
                <c:pt idx="111">
                  <c:v>23</c:v>
                </c:pt>
                <c:pt idx="112">
                  <c:v>25</c:v>
                </c:pt>
                <c:pt idx="113">
                  <c:v>27</c:v>
                </c:pt>
                <c:pt idx="114">
                  <c:v>29</c:v>
                </c:pt>
                <c:pt idx="115">
                  <c:v>31</c:v>
                </c:pt>
                <c:pt idx="116">
                  <c:v>33</c:v>
                </c:pt>
                <c:pt idx="117">
                  <c:v>35</c:v>
                </c:pt>
                <c:pt idx="118">
                  <c:v>37</c:v>
                </c:pt>
                <c:pt idx="119">
                  <c:v>39</c:v>
                </c:pt>
                <c:pt idx="120">
                  <c:v>41</c:v>
                </c:pt>
                <c:pt idx="121">
                  <c:v>43</c:v>
                </c:pt>
                <c:pt idx="122">
                  <c:v>45</c:v>
                </c:pt>
                <c:pt idx="123">
                  <c:v>47</c:v>
                </c:pt>
                <c:pt idx="124">
                  <c:v>49</c:v>
                </c:pt>
                <c:pt idx="125">
                  <c:v>51</c:v>
                </c:pt>
                <c:pt idx="126">
                  <c:v>53</c:v>
                </c:pt>
                <c:pt idx="127">
                  <c:v>55</c:v>
                </c:pt>
                <c:pt idx="128">
                  <c:v>57</c:v>
                </c:pt>
                <c:pt idx="129">
                  <c:v>59</c:v>
                </c:pt>
                <c:pt idx="130">
                  <c:v>61</c:v>
                </c:pt>
                <c:pt idx="131">
                  <c:v>63</c:v>
                </c:pt>
                <c:pt idx="132">
                  <c:v>65</c:v>
                </c:pt>
                <c:pt idx="133">
                  <c:v>67</c:v>
                </c:pt>
                <c:pt idx="134">
                  <c:v>69</c:v>
                </c:pt>
                <c:pt idx="135">
                  <c:v>71</c:v>
                </c:pt>
                <c:pt idx="136">
                  <c:v>73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81</c:v>
                </c:pt>
                <c:pt idx="141">
                  <c:v>83</c:v>
                </c:pt>
                <c:pt idx="142">
                  <c:v>85</c:v>
                </c:pt>
                <c:pt idx="143">
                  <c:v>87</c:v>
                </c:pt>
                <c:pt idx="144">
                  <c:v>89</c:v>
                </c:pt>
                <c:pt idx="145">
                  <c:v>91</c:v>
                </c:pt>
                <c:pt idx="146">
                  <c:v>93</c:v>
                </c:pt>
                <c:pt idx="147">
                  <c:v>95</c:v>
                </c:pt>
                <c:pt idx="148">
                  <c:v>97</c:v>
                </c:pt>
                <c:pt idx="149">
                  <c:v>99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107</c:v>
                </c:pt>
                <c:pt idx="154">
                  <c:v>109</c:v>
                </c:pt>
                <c:pt idx="155">
                  <c:v>111</c:v>
                </c:pt>
                <c:pt idx="156">
                  <c:v>113</c:v>
                </c:pt>
                <c:pt idx="157">
                  <c:v>115</c:v>
                </c:pt>
                <c:pt idx="158">
                  <c:v>117</c:v>
                </c:pt>
                <c:pt idx="159">
                  <c:v>119</c:v>
                </c:pt>
                <c:pt idx="160">
                  <c:v>121</c:v>
                </c:pt>
                <c:pt idx="161">
                  <c:v>123</c:v>
                </c:pt>
                <c:pt idx="162">
                  <c:v>125</c:v>
                </c:pt>
                <c:pt idx="163">
                  <c:v>127</c:v>
                </c:pt>
                <c:pt idx="164">
                  <c:v>129</c:v>
                </c:pt>
                <c:pt idx="165">
                  <c:v>131</c:v>
                </c:pt>
                <c:pt idx="166">
                  <c:v>133</c:v>
                </c:pt>
                <c:pt idx="167">
                  <c:v>135</c:v>
                </c:pt>
                <c:pt idx="168">
                  <c:v>137</c:v>
                </c:pt>
                <c:pt idx="169">
                  <c:v>139</c:v>
                </c:pt>
                <c:pt idx="170">
                  <c:v>141</c:v>
                </c:pt>
                <c:pt idx="171">
                  <c:v>143</c:v>
                </c:pt>
                <c:pt idx="172">
                  <c:v>145</c:v>
                </c:pt>
                <c:pt idx="173">
                  <c:v>147</c:v>
                </c:pt>
                <c:pt idx="174">
                  <c:v>149</c:v>
                </c:pt>
                <c:pt idx="175">
                  <c:v>151</c:v>
                </c:pt>
                <c:pt idx="176">
                  <c:v>153</c:v>
                </c:pt>
                <c:pt idx="177">
                  <c:v>155</c:v>
                </c:pt>
                <c:pt idx="178">
                  <c:v>157</c:v>
                </c:pt>
                <c:pt idx="179">
                  <c:v>159</c:v>
                </c:pt>
                <c:pt idx="180">
                  <c:v>161</c:v>
                </c:pt>
                <c:pt idx="181">
                  <c:v>163</c:v>
                </c:pt>
                <c:pt idx="182">
                  <c:v>165</c:v>
                </c:pt>
                <c:pt idx="183">
                  <c:v>167</c:v>
                </c:pt>
                <c:pt idx="184">
                  <c:v>169</c:v>
                </c:pt>
                <c:pt idx="185">
                  <c:v>171</c:v>
                </c:pt>
                <c:pt idx="186">
                  <c:v>173</c:v>
                </c:pt>
                <c:pt idx="187">
                  <c:v>175</c:v>
                </c:pt>
                <c:pt idx="188">
                  <c:v>177</c:v>
                </c:pt>
                <c:pt idx="189">
                  <c:v>179</c:v>
                </c:pt>
                <c:pt idx="190">
                  <c:v>181</c:v>
                </c:pt>
                <c:pt idx="191">
                  <c:v>183</c:v>
                </c:pt>
                <c:pt idx="192">
                  <c:v>185</c:v>
                </c:pt>
                <c:pt idx="193">
                  <c:v>187</c:v>
                </c:pt>
                <c:pt idx="194">
                  <c:v>189</c:v>
                </c:pt>
                <c:pt idx="195">
                  <c:v>191</c:v>
                </c:pt>
                <c:pt idx="196">
                  <c:v>193</c:v>
                </c:pt>
                <c:pt idx="197">
                  <c:v>195</c:v>
                </c:pt>
                <c:pt idx="198">
                  <c:v>197</c:v>
                </c:pt>
                <c:pt idx="199">
                  <c:v>199</c:v>
                </c:pt>
              </c:numCache>
            </c:numRef>
          </c:xVal>
          <c:yVal>
            <c:numRef>
              <c:f>'Missing-Steel'!$G$12:$G$211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0.00E+00">
                  <c:v>-3.6429999999999999E-9</c:v>
                </c:pt>
                <c:pt idx="16" formatCode="0.00E+00">
                  <c:v>-5.8309999999999997E-6</c:v>
                </c:pt>
                <c:pt idx="17" formatCode="0.00E+00">
                  <c:v>-2.841E-6</c:v>
                </c:pt>
                <c:pt idx="18" formatCode="0.00E+00">
                  <c:v>-2.2029999999999999E-6</c:v>
                </c:pt>
                <c:pt idx="19" formatCode="0.00E+00">
                  <c:v>-1.818E-6</c:v>
                </c:pt>
                <c:pt idx="20" formatCode="0.00E+00">
                  <c:v>-1.6279999999999999E-6</c:v>
                </c:pt>
                <c:pt idx="21" formatCode="0.00E+00">
                  <c:v>-1.418E-6</c:v>
                </c:pt>
                <c:pt idx="22" formatCode="0.00E+00">
                  <c:v>-1.367E-6</c:v>
                </c:pt>
                <c:pt idx="23" formatCode="0.00E+00">
                  <c:v>-1.2950000000000001E-6</c:v>
                </c:pt>
                <c:pt idx="24" formatCode="0.00E+00">
                  <c:v>-1.207E-6</c:v>
                </c:pt>
                <c:pt idx="25" formatCode="0.00E+00">
                  <c:v>-1.133E-6</c:v>
                </c:pt>
                <c:pt idx="26" formatCode="0.00E+00">
                  <c:v>-1.063E-6</c:v>
                </c:pt>
                <c:pt idx="27" formatCode="0.00E+00">
                  <c:v>-9.9900000000000009E-7</c:v>
                </c:pt>
                <c:pt idx="28" formatCode="0.00E+00">
                  <c:v>-9.6130000000000001E-7</c:v>
                </c:pt>
                <c:pt idx="29" formatCode="0.00E+00">
                  <c:v>-9.4969999999999999E-7</c:v>
                </c:pt>
                <c:pt idx="30" formatCode="0.00E+00">
                  <c:v>-8.8710000000000005E-7</c:v>
                </c:pt>
                <c:pt idx="31" formatCode="0.00E+00">
                  <c:v>-8.5529999999999999E-7</c:v>
                </c:pt>
                <c:pt idx="32" formatCode="0.00E+00">
                  <c:v>-8.7219999999999999E-7</c:v>
                </c:pt>
                <c:pt idx="33" formatCode="0.00E+00">
                  <c:v>-8.6990000000000003E-7</c:v>
                </c:pt>
                <c:pt idx="34" formatCode="0.00E+00">
                  <c:v>-8.2220000000000004E-7</c:v>
                </c:pt>
                <c:pt idx="35" formatCode="0.00E+00">
                  <c:v>-7.6130000000000002E-7</c:v>
                </c:pt>
                <c:pt idx="36" formatCode="0.00E+00">
                  <c:v>-7.6229999999999999E-7</c:v>
                </c:pt>
                <c:pt idx="37" formatCode="0.00E+00">
                  <c:v>-7.6789999999999999E-7</c:v>
                </c:pt>
                <c:pt idx="38" formatCode="0.00E+00">
                  <c:v>-6.9039999999999999E-7</c:v>
                </c:pt>
                <c:pt idx="39" formatCode="0.00E+00">
                  <c:v>-7.1920000000000003E-7</c:v>
                </c:pt>
                <c:pt idx="40" formatCode="0.00E+00">
                  <c:v>-7.1330000000000001E-7</c:v>
                </c:pt>
                <c:pt idx="41" formatCode="0.00E+00">
                  <c:v>-6.9370000000000002E-7</c:v>
                </c:pt>
                <c:pt idx="42" formatCode="0.00E+00">
                  <c:v>-6.2679999999999997E-7</c:v>
                </c:pt>
                <c:pt idx="43">
                  <c:v>0.1056</c:v>
                </c:pt>
                <c:pt idx="44" formatCode="0.00E+00">
                  <c:v>-5.2940000000000001E-2</c:v>
                </c:pt>
                <c:pt idx="45" formatCode="0.00E+00">
                  <c:v>-7.7090000000000006E-2</c:v>
                </c:pt>
                <c:pt idx="46" formatCode="0.00E+00">
                  <c:v>9.3770000000000006E-2</c:v>
                </c:pt>
                <c:pt idx="47" formatCode="0.00E+00">
                  <c:v>-3.7650000000000003E-2</c:v>
                </c:pt>
                <c:pt idx="48" formatCode="0.00E+00">
                  <c:v>-1.365E-5</c:v>
                </c:pt>
                <c:pt idx="49" formatCode="0.00E+00">
                  <c:v>2.6069999999999999E-2</c:v>
                </c:pt>
                <c:pt idx="50" formatCode="0.00E+00">
                  <c:v>4.6540000000000002E-3</c:v>
                </c:pt>
                <c:pt idx="51">
                  <c:v>-0.31069999999999998</c:v>
                </c:pt>
                <c:pt idx="52" formatCode="0.00E+00">
                  <c:v>7.4069999999999997E-2</c:v>
                </c:pt>
                <c:pt idx="53">
                  <c:v>-0.1406</c:v>
                </c:pt>
                <c:pt idx="54">
                  <c:v>-0.20799999999999999</c:v>
                </c:pt>
                <c:pt idx="55">
                  <c:v>-0.2</c:v>
                </c:pt>
                <c:pt idx="56">
                  <c:v>0.1202</c:v>
                </c:pt>
                <c:pt idx="57">
                  <c:v>-0.12640000000000001</c:v>
                </c:pt>
                <c:pt idx="58">
                  <c:v>-0.1159</c:v>
                </c:pt>
                <c:pt idx="59">
                  <c:v>-0.1807</c:v>
                </c:pt>
                <c:pt idx="60">
                  <c:v>-0.20419999999999999</c:v>
                </c:pt>
                <c:pt idx="61" formatCode="0.00E+00">
                  <c:v>-8.1019999999999995E-2</c:v>
                </c:pt>
                <c:pt idx="62">
                  <c:v>-0.40589999999999998</c:v>
                </c:pt>
                <c:pt idx="63">
                  <c:v>-0.92010000000000003</c:v>
                </c:pt>
                <c:pt idx="64">
                  <c:v>-1.05</c:v>
                </c:pt>
                <c:pt idx="65">
                  <c:v>0.64039999999999997</c:v>
                </c:pt>
                <c:pt idx="66">
                  <c:v>2.875</c:v>
                </c:pt>
                <c:pt idx="67">
                  <c:v>4.5039999999999996</c:v>
                </c:pt>
                <c:pt idx="68">
                  <c:v>5.7720000000000002</c:v>
                </c:pt>
                <c:pt idx="69">
                  <c:v>7.0910000000000002</c:v>
                </c:pt>
                <c:pt idx="70">
                  <c:v>8.34</c:v>
                </c:pt>
                <c:pt idx="71">
                  <c:v>10.35</c:v>
                </c:pt>
                <c:pt idx="72">
                  <c:v>12.19</c:v>
                </c:pt>
                <c:pt idx="73">
                  <c:v>14.25</c:v>
                </c:pt>
                <c:pt idx="74">
                  <c:v>16.670000000000002</c:v>
                </c:pt>
                <c:pt idx="75">
                  <c:v>17.62</c:v>
                </c:pt>
                <c:pt idx="76">
                  <c:v>17.96</c:v>
                </c:pt>
                <c:pt idx="77">
                  <c:v>19</c:v>
                </c:pt>
                <c:pt idx="78">
                  <c:v>20.29</c:v>
                </c:pt>
                <c:pt idx="79">
                  <c:v>21.91</c:v>
                </c:pt>
                <c:pt idx="80">
                  <c:v>23.07</c:v>
                </c:pt>
                <c:pt idx="81">
                  <c:v>23.89</c:v>
                </c:pt>
                <c:pt idx="82">
                  <c:v>24.07</c:v>
                </c:pt>
                <c:pt idx="83">
                  <c:v>25.22</c:v>
                </c:pt>
                <c:pt idx="84">
                  <c:v>25.68</c:v>
                </c:pt>
                <c:pt idx="85">
                  <c:v>25.55</c:v>
                </c:pt>
                <c:pt idx="86">
                  <c:v>26.4</c:v>
                </c:pt>
                <c:pt idx="87">
                  <c:v>25.54</c:v>
                </c:pt>
                <c:pt idx="88">
                  <c:v>25.22</c:v>
                </c:pt>
                <c:pt idx="89">
                  <c:v>24.93</c:v>
                </c:pt>
                <c:pt idx="90">
                  <c:v>25.5</c:v>
                </c:pt>
                <c:pt idx="91">
                  <c:v>25.53</c:v>
                </c:pt>
                <c:pt idx="92">
                  <c:v>26.39</c:v>
                </c:pt>
                <c:pt idx="93">
                  <c:v>26.21</c:v>
                </c:pt>
                <c:pt idx="94">
                  <c:v>26.63</c:v>
                </c:pt>
                <c:pt idx="95">
                  <c:v>26.63</c:v>
                </c:pt>
                <c:pt idx="96">
                  <c:v>27.06</c:v>
                </c:pt>
                <c:pt idx="97">
                  <c:v>26.95</c:v>
                </c:pt>
                <c:pt idx="98">
                  <c:v>26.28</c:v>
                </c:pt>
                <c:pt idx="99">
                  <c:v>26.15</c:v>
                </c:pt>
                <c:pt idx="100">
                  <c:v>25.62</c:v>
                </c:pt>
                <c:pt idx="101">
                  <c:v>26.2</c:v>
                </c:pt>
                <c:pt idx="102">
                  <c:v>26.87</c:v>
                </c:pt>
                <c:pt idx="103">
                  <c:v>26.18</c:v>
                </c:pt>
                <c:pt idx="104">
                  <c:v>26.24</c:v>
                </c:pt>
                <c:pt idx="105">
                  <c:v>26.38</c:v>
                </c:pt>
                <c:pt idx="106">
                  <c:v>26.41</c:v>
                </c:pt>
                <c:pt idx="107">
                  <c:v>26.78</c:v>
                </c:pt>
                <c:pt idx="108">
                  <c:v>25.93</c:v>
                </c:pt>
                <c:pt idx="109">
                  <c:v>25.26</c:v>
                </c:pt>
                <c:pt idx="110">
                  <c:v>24.91</c:v>
                </c:pt>
                <c:pt idx="111">
                  <c:v>24.75</c:v>
                </c:pt>
                <c:pt idx="112">
                  <c:v>25.79</c:v>
                </c:pt>
                <c:pt idx="113">
                  <c:v>25.92</c:v>
                </c:pt>
                <c:pt idx="114">
                  <c:v>25.92</c:v>
                </c:pt>
                <c:pt idx="115">
                  <c:v>26.08</c:v>
                </c:pt>
                <c:pt idx="116">
                  <c:v>25.42</c:v>
                </c:pt>
                <c:pt idx="117">
                  <c:v>24.2</c:v>
                </c:pt>
                <c:pt idx="118">
                  <c:v>23.22</c:v>
                </c:pt>
                <c:pt idx="119">
                  <c:v>22.68</c:v>
                </c:pt>
                <c:pt idx="120">
                  <c:v>21.1</c:v>
                </c:pt>
                <c:pt idx="121">
                  <c:v>20.76</c:v>
                </c:pt>
                <c:pt idx="122">
                  <c:v>19.170000000000002</c:v>
                </c:pt>
                <c:pt idx="123">
                  <c:v>17.8</c:v>
                </c:pt>
                <c:pt idx="124">
                  <c:v>17.48</c:v>
                </c:pt>
                <c:pt idx="125">
                  <c:v>17.059999999999999</c:v>
                </c:pt>
                <c:pt idx="126">
                  <c:v>14.64</c:v>
                </c:pt>
                <c:pt idx="127">
                  <c:v>12.25</c:v>
                </c:pt>
                <c:pt idx="128">
                  <c:v>10.64</c:v>
                </c:pt>
                <c:pt idx="129">
                  <c:v>8.9640000000000004</c:v>
                </c:pt>
                <c:pt idx="130">
                  <c:v>6.78</c:v>
                </c:pt>
                <c:pt idx="131">
                  <c:v>4.9589999999999996</c:v>
                </c:pt>
                <c:pt idx="132">
                  <c:v>4.077</c:v>
                </c:pt>
                <c:pt idx="133">
                  <c:v>3.004</c:v>
                </c:pt>
                <c:pt idx="134">
                  <c:v>0.45400000000000001</c:v>
                </c:pt>
                <c:pt idx="135">
                  <c:v>-0.51270000000000004</c:v>
                </c:pt>
                <c:pt idx="136">
                  <c:v>-1.028</c:v>
                </c:pt>
                <c:pt idx="137">
                  <c:v>-0.17199999999999999</c:v>
                </c:pt>
                <c:pt idx="138">
                  <c:v>-0.2142</c:v>
                </c:pt>
                <c:pt idx="139">
                  <c:v>-0.26319999999999999</c:v>
                </c:pt>
                <c:pt idx="140">
                  <c:v>-0.36380000000000001</c:v>
                </c:pt>
                <c:pt idx="141">
                  <c:v>-0.1179</c:v>
                </c:pt>
                <c:pt idx="142" formatCode="0.00E+00">
                  <c:v>5.9080000000000001E-2</c:v>
                </c:pt>
                <c:pt idx="143" formatCode="0.00E+00">
                  <c:v>-9.6759999999999999E-2</c:v>
                </c:pt>
                <c:pt idx="144" formatCode="0.00E+00">
                  <c:v>9.6710000000000004E-2</c:v>
                </c:pt>
                <c:pt idx="145" formatCode="0.00E+00">
                  <c:v>1.23E-2</c:v>
                </c:pt>
                <c:pt idx="146">
                  <c:v>0.126</c:v>
                </c:pt>
                <c:pt idx="147">
                  <c:v>0.23899999999999999</c:v>
                </c:pt>
                <c:pt idx="148" formatCode="0.00E+00">
                  <c:v>-1.0840000000000001E-2</c:v>
                </c:pt>
                <c:pt idx="149" formatCode="0.00E+00">
                  <c:v>2.7650000000000001E-2</c:v>
                </c:pt>
                <c:pt idx="150" formatCode="0.00E+00">
                  <c:v>-1.7330000000000002E-2</c:v>
                </c:pt>
                <c:pt idx="151" formatCode="0.00E+00">
                  <c:v>3.9280000000000002E-2</c:v>
                </c:pt>
                <c:pt idx="152" formatCode="0.00E+00">
                  <c:v>-8.8109999999999994E-2</c:v>
                </c:pt>
                <c:pt idx="153" formatCode="0.00E+00">
                  <c:v>4.0050000000000002E-2</c:v>
                </c:pt>
                <c:pt idx="154" formatCode="0.00E+00">
                  <c:v>2.0769999999999999E-3</c:v>
                </c:pt>
                <c:pt idx="155" formatCode="0.00E+00">
                  <c:v>5.9299999999999999E-2</c:v>
                </c:pt>
                <c:pt idx="156" formatCode="0.00E+00">
                  <c:v>-5.0470000000000001E-2</c:v>
                </c:pt>
                <c:pt idx="157" formatCode="0.00E+00">
                  <c:v>7.6000000000000004E-4</c:v>
                </c:pt>
                <c:pt idx="158" formatCode="0.00E+00">
                  <c:v>-6.6759999999999997E-7</c:v>
                </c:pt>
                <c:pt idx="159" formatCode="0.00E+00">
                  <c:v>-6.7680000000000003E-7</c:v>
                </c:pt>
                <c:pt idx="160" formatCode="0.00E+00">
                  <c:v>-6.8049999999999999E-7</c:v>
                </c:pt>
                <c:pt idx="161" formatCode="0.00E+00">
                  <c:v>-7.3979999999999999E-7</c:v>
                </c:pt>
                <c:pt idx="162" formatCode="0.00E+00">
                  <c:v>-7.2620000000000003E-7</c:v>
                </c:pt>
                <c:pt idx="163" formatCode="0.00E+00">
                  <c:v>-7.4610000000000004E-7</c:v>
                </c:pt>
                <c:pt idx="164" formatCode="0.00E+00">
                  <c:v>-7.9210000000000001E-7</c:v>
                </c:pt>
                <c:pt idx="165" formatCode="0.00E+00">
                  <c:v>-8.0100000000000004E-7</c:v>
                </c:pt>
                <c:pt idx="166" formatCode="0.00E+00">
                  <c:v>-8.583E-7</c:v>
                </c:pt>
                <c:pt idx="167" formatCode="0.00E+00">
                  <c:v>-8.6789999999999998E-7</c:v>
                </c:pt>
                <c:pt idx="168" formatCode="0.00E+00">
                  <c:v>-8.7219999999999999E-7</c:v>
                </c:pt>
                <c:pt idx="169" formatCode="0.00E+00">
                  <c:v>-8.6160000000000004E-7</c:v>
                </c:pt>
                <c:pt idx="170" formatCode="0.00E+00">
                  <c:v>-9.3310000000000001E-7</c:v>
                </c:pt>
                <c:pt idx="171" formatCode="0.00E+00">
                  <c:v>-9.5799999999999998E-7</c:v>
                </c:pt>
                <c:pt idx="172" formatCode="0.00E+00">
                  <c:v>-1.032E-6</c:v>
                </c:pt>
                <c:pt idx="173" formatCode="0.00E+00">
                  <c:v>-1.06E-6</c:v>
                </c:pt>
                <c:pt idx="174" formatCode="0.00E+00">
                  <c:v>-1.102E-6</c:v>
                </c:pt>
                <c:pt idx="175" formatCode="0.00E+00">
                  <c:v>-1.1519999999999999E-6</c:v>
                </c:pt>
                <c:pt idx="176" formatCode="0.00E+00">
                  <c:v>-1.2249999999999999E-6</c:v>
                </c:pt>
                <c:pt idx="177" formatCode="0.00E+00">
                  <c:v>-1.3570000000000001E-6</c:v>
                </c:pt>
                <c:pt idx="178" formatCode="0.00E+00">
                  <c:v>-1.5230000000000001E-6</c:v>
                </c:pt>
                <c:pt idx="179" formatCode="0.00E+00">
                  <c:v>-1.5629999999999999E-6</c:v>
                </c:pt>
                <c:pt idx="180" formatCode="0.00E+00">
                  <c:v>-1.8279999999999999E-6</c:v>
                </c:pt>
                <c:pt idx="181" formatCode="0.00E+00">
                  <c:v>-2.1730000000000002E-6</c:v>
                </c:pt>
                <c:pt idx="182" formatCode="0.00E+00">
                  <c:v>-2.847E-6</c:v>
                </c:pt>
                <c:pt idx="183" formatCode="0.00E+00">
                  <c:v>-5.8340000000000004E-6</c:v>
                </c:pt>
                <c:pt idx="184" formatCode="0.00E+00">
                  <c:v>-1.192E-8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8A-4DD5-B5DE-0299BA7D517B}"/>
            </c:ext>
          </c:extLst>
        </c:ser>
        <c:ser>
          <c:idx val="1"/>
          <c:order val="4"/>
          <c:tx>
            <c:v>Empty cask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'Missing-Steel'!$D$12:$D$211</c:f>
              <c:numCache>
                <c:formatCode>General</c:formatCode>
                <c:ptCount val="200"/>
                <c:pt idx="0">
                  <c:v>-199</c:v>
                </c:pt>
                <c:pt idx="1">
                  <c:v>-197</c:v>
                </c:pt>
                <c:pt idx="2">
                  <c:v>-195</c:v>
                </c:pt>
                <c:pt idx="3">
                  <c:v>-193</c:v>
                </c:pt>
                <c:pt idx="4">
                  <c:v>-191</c:v>
                </c:pt>
                <c:pt idx="5">
                  <c:v>-189</c:v>
                </c:pt>
                <c:pt idx="6">
                  <c:v>-187</c:v>
                </c:pt>
                <c:pt idx="7">
                  <c:v>-185</c:v>
                </c:pt>
                <c:pt idx="8">
                  <c:v>-183</c:v>
                </c:pt>
                <c:pt idx="9">
                  <c:v>-181</c:v>
                </c:pt>
                <c:pt idx="10">
                  <c:v>-179</c:v>
                </c:pt>
                <c:pt idx="11">
                  <c:v>-177</c:v>
                </c:pt>
                <c:pt idx="12">
                  <c:v>-175</c:v>
                </c:pt>
                <c:pt idx="13">
                  <c:v>-173</c:v>
                </c:pt>
                <c:pt idx="14">
                  <c:v>-171</c:v>
                </c:pt>
                <c:pt idx="15">
                  <c:v>-169</c:v>
                </c:pt>
                <c:pt idx="16">
                  <c:v>-167</c:v>
                </c:pt>
                <c:pt idx="17">
                  <c:v>-165</c:v>
                </c:pt>
                <c:pt idx="18">
                  <c:v>-163</c:v>
                </c:pt>
                <c:pt idx="19">
                  <c:v>-161</c:v>
                </c:pt>
                <c:pt idx="20">
                  <c:v>-159</c:v>
                </c:pt>
                <c:pt idx="21">
                  <c:v>-157</c:v>
                </c:pt>
                <c:pt idx="22">
                  <c:v>-155</c:v>
                </c:pt>
                <c:pt idx="23">
                  <c:v>-153</c:v>
                </c:pt>
                <c:pt idx="24">
                  <c:v>-151</c:v>
                </c:pt>
                <c:pt idx="25">
                  <c:v>-149</c:v>
                </c:pt>
                <c:pt idx="26">
                  <c:v>-147</c:v>
                </c:pt>
                <c:pt idx="27">
                  <c:v>-145</c:v>
                </c:pt>
                <c:pt idx="28">
                  <c:v>-143</c:v>
                </c:pt>
                <c:pt idx="29">
                  <c:v>-141</c:v>
                </c:pt>
                <c:pt idx="30">
                  <c:v>-139</c:v>
                </c:pt>
                <c:pt idx="31">
                  <c:v>-137</c:v>
                </c:pt>
                <c:pt idx="32">
                  <c:v>-135</c:v>
                </c:pt>
                <c:pt idx="33">
                  <c:v>-133</c:v>
                </c:pt>
                <c:pt idx="34">
                  <c:v>-131</c:v>
                </c:pt>
                <c:pt idx="35">
                  <c:v>-129</c:v>
                </c:pt>
                <c:pt idx="36">
                  <c:v>-127</c:v>
                </c:pt>
                <c:pt idx="37">
                  <c:v>-125</c:v>
                </c:pt>
                <c:pt idx="38">
                  <c:v>-123</c:v>
                </c:pt>
                <c:pt idx="39">
                  <c:v>-121</c:v>
                </c:pt>
                <c:pt idx="40">
                  <c:v>-119</c:v>
                </c:pt>
                <c:pt idx="41">
                  <c:v>-117</c:v>
                </c:pt>
                <c:pt idx="42">
                  <c:v>-115</c:v>
                </c:pt>
                <c:pt idx="43">
                  <c:v>-113</c:v>
                </c:pt>
                <c:pt idx="44">
                  <c:v>-111</c:v>
                </c:pt>
                <c:pt idx="45">
                  <c:v>-109</c:v>
                </c:pt>
                <c:pt idx="46">
                  <c:v>-107</c:v>
                </c:pt>
                <c:pt idx="47">
                  <c:v>-105</c:v>
                </c:pt>
                <c:pt idx="48">
                  <c:v>-103</c:v>
                </c:pt>
                <c:pt idx="49">
                  <c:v>-101</c:v>
                </c:pt>
                <c:pt idx="50">
                  <c:v>-99</c:v>
                </c:pt>
                <c:pt idx="51">
                  <c:v>-97</c:v>
                </c:pt>
                <c:pt idx="52">
                  <c:v>-95</c:v>
                </c:pt>
                <c:pt idx="53">
                  <c:v>-93</c:v>
                </c:pt>
                <c:pt idx="54">
                  <c:v>-91</c:v>
                </c:pt>
                <c:pt idx="55">
                  <c:v>-89</c:v>
                </c:pt>
                <c:pt idx="56">
                  <c:v>-87</c:v>
                </c:pt>
                <c:pt idx="57">
                  <c:v>-85</c:v>
                </c:pt>
                <c:pt idx="58">
                  <c:v>-83</c:v>
                </c:pt>
                <c:pt idx="59">
                  <c:v>-81</c:v>
                </c:pt>
                <c:pt idx="60">
                  <c:v>-79</c:v>
                </c:pt>
                <c:pt idx="61">
                  <c:v>-77</c:v>
                </c:pt>
                <c:pt idx="62">
                  <c:v>-75</c:v>
                </c:pt>
                <c:pt idx="63">
                  <c:v>-73</c:v>
                </c:pt>
                <c:pt idx="64">
                  <c:v>-71</c:v>
                </c:pt>
                <c:pt idx="65">
                  <c:v>-69</c:v>
                </c:pt>
                <c:pt idx="66">
                  <c:v>-67</c:v>
                </c:pt>
                <c:pt idx="67">
                  <c:v>-65</c:v>
                </c:pt>
                <c:pt idx="68">
                  <c:v>-63</c:v>
                </c:pt>
                <c:pt idx="69">
                  <c:v>-61</c:v>
                </c:pt>
                <c:pt idx="70">
                  <c:v>-59</c:v>
                </c:pt>
                <c:pt idx="71">
                  <c:v>-57</c:v>
                </c:pt>
                <c:pt idx="72">
                  <c:v>-55</c:v>
                </c:pt>
                <c:pt idx="73">
                  <c:v>-53</c:v>
                </c:pt>
                <c:pt idx="74">
                  <c:v>-51</c:v>
                </c:pt>
                <c:pt idx="75">
                  <c:v>-49</c:v>
                </c:pt>
                <c:pt idx="76">
                  <c:v>-47</c:v>
                </c:pt>
                <c:pt idx="77">
                  <c:v>-45</c:v>
                </c:pt>
                <c:pt idx="78">
                  <c:v>-43</c:v>
                </c:pt>
                <c:pt idx="79">
                  <c:v>-41</c:v>
                </c:pt>
                <c:pt idx="80">
                  <c:v>-39</c:v>
                </c:pt>
                <c:pt idx="81">
                  <c:v>-37</c:v>
                </c:pt>
                <c:pt idx="82">
                  <c:v>-35</c:v>
                </c:pt>
                <c:pt idx="83">
                  <c:v>-33</c:v>
                </c:pt>
                <c:pt idx="84">
                  <c:v>-31</c:v>
                </c:pt>
                <c:pt idx="85">
                  <c:v>-29</c:v>
                </c:pt>
                <c:pt idx="86">
                  <c:v>-27</c:v>
                </c:pt>
                <c:pt idx="87">
                  <c:v>-25</c:v>
                </c:pt>
                <c:pt idx="88">
                  <c:v>-23</c:v>
                </c:pt>
                <c:pt idx="89">
                  <c:v>-21</c:v>
                </c:pt>
                <c:pt idx="90">
                  <c:v>-19</c:v>
                </c:pt>
                <c:pt idx="91">
                  <c:v>-17</c:v>
                </c:pt>
                <c:pt idx="92">
                  <c:v>-15</c:v>
                </c:pt>
                <c:pt idx="93">
                  <c:v>-13</c:v>
                </c:pt>
                <c:pt idx="94">
                  <c:v>-11</c:v>
                </c:pt>
                <c:pt idx="95">
                  <c:v>-9</c:v>
                </c:pt>
                <c:pt idx="96">
                  <c:v>-7</c:v>
                </c:pt>
                <c:pt idx="97">
                  <c:v>-5</c:v>
                </c:pt>
                <c:pt idx="98">
                  <c:v>-3</c:v>
                </c:pt>
                <c:pt idx="99">
                  <c:v>-1</c:v>
                </c:pt>
                <c:pt idx="100">
                  <c:v>1</c:v>
                </c:pt>
                <c:pt idx="101">
                  <c:v>3</c:v>
                </c:pt>
                <c:pt idx="102">
                  <c:v>5</c:v>
                </c:pt>
                <c:pt idx="103">
                  <c:v>7</c:v>
                </c:pt>
                <c:pt idx="104">
                  <c:v>9</c:v>
                </c:pt>
                <c:pt idx="105">
                  <c:v>11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19</c:v>
                </c:pt>
                <c:pt idx="110">
                  <c:v>21</c:v>
                </c:pt>
                <c:pt idx="111">
                  <c:v>23</c:v>
                </c:pt>
                <c:pt idx="112">
                  <c:v>25</c:v>
                </c:pt>
                <c:pt idx="113">
                  <c:v>27</c:v>
                </c:pt>
                <c:pt idx="114">
                  <c:v>29</c:v>
                </c:pt>
                <c:pt idx="115">
                  <c:v>31</c:v>
                </c:pt>
                <c:pt idx="116">
                  <c:v>33</c:v>
                </c:pt>
                <c:pt idx="117">
                  <c:v>35</c:v>
                </c:pt>
                <c:pt idx="118">
                  <c:v>37</c:v>
                </c:pt>
                <c:pt idx="119">
                  <c:v>39</c:v>
                </c:pt>
                <c:pt idx="120">
                  <c:v>41</c:v>
                </c:pt>
                <c:pt idx="121">
                  <c:v>43</c:v>
                </c:pt>
                <c:pt idx="122">
                  <c:v>45</c:v>
                </c:pt>
                <c:pt idx="123">
                  <c:v>47</c:v>
                </c:pt>
                <c:pt idx="124">
                  <c:v>49</c:v>
                </c:pt>
                <c:pt idx="125">
                  <c:v>51</c:v>
                </c:pt>
                <c:pt idx="126">
                  <c:v>53</c:v>
                </c:pt>
                <c:pt idx="127">
                  <c:v>55</c:v>
                </c:pt>
                <c:pt idx="128">
                  <c:v>57</c:v>
                </c:pt>
                <c:pt idx="129">
                  <c:v>59</c:v>
                </c:pt>
                <c:pt idx="130">
                  <c:v>61</c:v>
                </c:pt>
                <c:pt idx="131">
                  <c:v>63</c:v>
                </c:pt>
                <c:pt idx="132">
                  <c:v>65</c:v>
                </c:pt>
                <c:pt idx="133">
                  <c:v>67</c:v>
                </c:pt>
                <c:pt idx="134">
                  <c:v>69</c:v>
                </c:pt>
                <c:pt idx="135">
                  <c:v>71</c:v>
                </c:pt>
                <c:pt idx="136">
                  <c:v>73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81</c:v>
                </c:pt>
                <c:pt idx="141">
                  <c:v>83</c:v>
                </c:pt>
                <c:pt idx="142">
                  <c:v>85</c:v>
                </c:pt>
                <c:pt idx="143">
                  <c:v>87</c:v>
                </c:pt>
                <c:pt idx="144">
                  <c:v>89</c:v>
                </c:pt>
                <c:pt idx="145">
                  <c:v>91</c:v>
                </c:pt>
                <c:pt idx="146">
                  <c:v>93</c:v>
                </c:pt>
                <c:pt idx="147">
                  <c:v>95</c:v>
                </c:pt>
                <c:pt idx="148">
                  <c:v>97</c:v>
                </c:pt>
                <c:pt idx="149">
                  <c:v>99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107</c:v>
                </c:pt>
                <c:pt idx="154">
                  <c:v>109</c:v>
                </c:pt>
                <c:pt idx="155">
                  <c:v>111</c:v>
                </c:pt>
                <c:pt idx="156">
                  <c:v>113</c:v>
                </c:pt>
                <c:pt idx="157">
                  <c:v>115</c:v>
                </c:pt>
                <c:pt idx="158">
                  <c:v>117</c:v>
                </c:pt>
                <c:pt idx="159">
                  <c:v>119</c:v>
                </c:pt>
                <c:pt idx="160">
                  <c:v>121</c:v>
                </c:pt>
                <c:pt idx="161">
                  <c:v>123</c:v>
                </c:pt>
                <c:pt idx="162">
                  <c:v>125</c:v>
                </c:pt>
                <c:pt idx="163">
                  <c:v>127</c:v>
                </c:pt>
                <c:pt idx="164">
                  <c:v>129</c:v>
                </c:pt>
                <c:pt idx="165">
                  <c:v>131</c:v>
                </c:pt>
                <c:pt idx="166">
                  <c:v>133</c:v>
                </c:pt>
                <c:pt idx="167">
                  <c:v>135</c:v>
                </c:pt>
                <c:pt idx="168">
                  <c:v>137</c:v>
                </c:pt>
                <c:pt idx="169">
                  <c:v>139</c:v>
                </c:pt>
                <c:pt idx="170">
                  <c:v>141</c:v>
                </c:pt>
                <c:pt idx="171">
                  <c:v>143</c:v>
                </c:pt>
                <c:pt idx="172">
                  <c:v>145</c:v>
                </c:pt>
                <c:pt idx="173">
                  <c:v>147</c:v>
                </c:pt>
                <c:pt idx="174">
                  <c:v>149</c:v>
                </c:pt>
                <c:pt idx="175">
                  <c:v>151</c:v>
                </c:pt>
                <c:pt idx="176">
                  <c:v>153</c:v>
                </c:pt>
                <c:pt idx="177">
                  <c:v>155</c:v>
                </c:pt>
                <c:pt idx="178">
                  <c:v>157</c:v>
                </c:pt>
                <c:pt idx="179">
                  <c:v>159</c:v>
                </c:pt>
                <c:pt idx="180">
                  <c:v>161</c:v>
                </c:pt>
                <c:pt idx="181">
                  <c:v>163</c:v>
                </c:pt>
                <c:pt idx="182">
                  <c:v>165</c:v>
                </c:pt>
                <c:pt idx="183">
                  <c:v>167</c:v>
                </c:pt>
                <c:pt idx="184">
                  <c:v>169</c:v>
                </c:pt>
                <c:pt idx="185">
                  <c:v>171</c:v>
                </c:pt>
                <c:pt idx="186">
                  <c:v>173</c:v>
                </c:pt>
                <c:pt idx="187">
                  <c:v>175</c:v>
                </c:pt>
                <c:pt idx="188">
                  <c:v>177</c:v>
                </c:pt>
                <c:pt idx="189">
                  <c:v>179</c:v>
                </c:pt>
                <c:pt idx="190">
                  <c:v>181</c:v>
                </c:pt>
                <c:pt idx="191">
                  <c:v>183</c:v>
                </c:pt>
                <c:pt idx="192">
                  <c:v>185</c:v>
                </c:pt>
                <c:pt idx="193">
                  <c:v>187</c:v>
                </c:pt>
                <c:pt idx="194">
                  <c:v>189</c:v>
                </c:pt>
                <c:pt idx="195">
                  <c:v>191</c:v>
                </c:pt>
                <c:pt idx="196">
                  <c:v>193</c:v>
                </c:pt>
                <c:pt idx="197">
                  <c:v>195</c:v>
                </c:pt>
                <c:pt idx="198">
                  <c:v>197</c:v>
                </c:pt>
                <c:pt idx="199">
                  <c:v>199</c:v>
                </c:pt>
              </c:numCache>
            </c:numRef>
          </c:xVal>
          <c:yVal>
            <c:numRef>
              <c:f>'Missing-Steel'!$F$12:$F$211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0.50019999999999998</c:v>
                </c:pt>
                <c:pt idx="17">
                  <c:v>0.50009999999999999</c:v>
                </c:pt>
                <c:pt idx="18">
                  <c:v>0.50009999999999999</c:v>
                </c:pt>
                <c:pt idx="19">
                  <c:v>0.50009999999999999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20.14</c:v>
                </c:pt>
                <c:pt idx="44">
                  <c:v>18.010000000000002</c:v>
                </c:pt>
                <c:pt idx="45">
                  <c:v>18.850000000000001</c:v>
                </c:pt>
                <c:pt idx="46">
                  <c:v>19.5</c:v>
                </c:pt>
                <c:pt idx="47">
                  <c:v>20.21</c:v>
                </c:pt>
                <c:pt idx="48">
                  <c:v>20.28</c:v>
                </c:pt>
                <c:pt idx="49">
                  <c:v>20.21</c:v>
                </c:pt>
                <c:pt idx="50">
                  <c:v>27.9</c:v>
                </c:pt>
                <c:pt idx="51">
                  <c:v>38.61</c:v>
                </c:pt>
                <c:pt idx="52">
                  <c:v>40.15</c:v>
                </c:pt>
                <c:pt idx="53">
                  <c:v>40.5</c:v>
                </c:pt>
                <c:pt idx="54">
                  <c:v>41.3</c:v>
                </c:pt>
                <c:pt idx="55">
                  <c:v>41.56</c:v>
                </c:pt>
                <c:pt idx="56">
                  <c:v>41.98</c:v>
                </c:pt>
                <c:pt idx="57">
                  <c:v>42.43</c:v>
                </c:pt>
                <c:pt idx="58">
                  <c:v>42.71</c:v>
                </c:pt>
                <c:pt idx="59">
                  <c:v>43.1</c:v>
                </c:pt>
                <c:pt idx="60">
                  <c:v>43.35</c:v>
                </c:pt>
                <c:pt idx="61">
                  <c:v>43.88</c:v>
                </c:pt>
                <c:pt idx="62">
                  <c:v>47</c:v>
                </c:pt>
                <c:pt idx="63">
                  <c:v>47.94</c:v>
                </c:pt>
                <c:pt idx="64">
                  <c:v>42.9</c:v>
                </c:pt>
                <c:pt idx="65">
                  <c:v>40.76</c:v>
                </c:pt>
                <c:pt idx="66">
                  <c:v>40.56</c:v>
                </c:pt>
                <c:pt idx="67">
                  <c:v>40.43</c:v>
                </c:pt>
                <c:pt idx="68">
                  <c:v>40.22</c:v>
                </c:pt>
                <c:pt idx="69">
                  <c:v>39.97</c:v>
                </c:pt>
                <c:pt idx="70">
                  <c:v>39.409999999999997</c:v>
                </c:pt>
                <c:pt idx="71">
                  <c:v>39.090000000000003</c:v>
                </c:pt>
                <c:pt idx="72">
                  <c:v>38.770000000000003</c:v>
                </c:pt>
                <c:pt idx="73">
                  <c:v>38.71</c:v>
                </c:pt>
                <c:pt idx="74">
                  <c:v>38.51</c:v>
                </c:pt>
                <c:pt idx="75">
                  <c:v>38.25</c:v>
                </c:pt>
                <c:pt idx="76">
                  <c:v>38.25</c:v>
                </c:pt>
                <c:pt idx="77">
                  <c:v>38.01</c:v>
                </c:pt>
                <c:pt idx="78">
                  <c:v>37.76</c:v>
                </c:pt>
                <c:pt idx="79">
                  <c:v>37.15</c:v>
                </c:pt>
                <c:pt idx="80">
                  <c:v>36.94</c:v>
                </c:pt>
                <c:pt idx="81">
                  <c:v>37.200000000000003</c:v>
                </c:pt>
                <c:pt idx="82">
                  <c:v>36.97</c:v>
                </c:pt>
                <c:pt idx="83">
                  <c:v>36.53</c:v>
                </c:pt>
                <c:pt idx="84">
                  <c:v>36.39</c:v>
                </c:pt>
                <c:pt idx="85">
                  <c:v>36.56</c:v>
                </c:pt>
                <c:pt idx="86">
                  <c:v>36.14</c:v>
                </c:pt>
                <c:pt idx="87">
                  <c:v>36.21</c:v>
                </c:pt>
                <c:pt idx="88">
                  <c:v>36.06</c:v>
                </c:pt>
                <c:pt idx="89">
                  <c:v>35.93</c:v>
                </c:pt>
                <c:pt idx="90">
                  <c:v>35.950000000000003</c:v>
                </c:pt>
                <c:pt idx="91">
                  <c:v>35.840000000000003</c:v>
                </c:pt>
                <c:pt idx="92">
                  <c:v>35.76</c:v>
                </c:pt>
                <c:pt idx="93">
                  <c:v>35.51</c:v>
                </c:pt>
                <c:pt idx="94">
                  <c:v>35.76</c:v>
                </c:pt>
                <c:pt idx="95">
                  <c:v>35.39</c:v>
                </c:pt>
                <c:pt idx="96">
                  <c:v>35.39</c:v>
                </c:pt>
                <c:pt idx="97">
                  <c:v>35.32</c:v>
                </c:pt>
                <c:pt idx="98">
                  <c:v>35.4</c:v>
                </c:pt>
                <c:pt idx="99">
                  <c:v>35.35</c:v>
                </c:pt>
                <c:pt idx="100">
                  <c:v>35.32</c:v>
                </c:pt>
                <c:pt idx="101">
                  <c:v>35.409999999999997</c:v>
                </c:pt>
                <c:pt idx="102">
                  <c:v>35.25</c:v>
                </c:pt>
                <c:pt idx="103">
                  <c:v>35.58</c:v>
                </c:pt>
                <c:pt idx="104">
                  <c:v>35.74</c:v>
                </c:pt>
                <c:pt idx="105">
                  <c:v>35.39</c:v>
                </c:pt>
                <c:pt idx="106">
                  <c:v>35.82</c:v>
                </c:pt>
                <c:pt idx="107">
                  <c:v>35.590000000000003</c:v>
                </c:pt>
                <c:pt idx="108">
                  <c:v>35.79</c:v>
                </c:pt>
                <c:pt idx="109">
                  <c:v>35.92</c:v>
                </c:pt>
                <c:pt idx="110">
                  <c:v>36.01</c:v>
                </c:pt>
                <c:pt idx="111">
                  <c:v>35.99</c:v>
                </c:pt>
                <c:pt idx="112">
                  <c:v>36.049999999999997</c:v>
                </c:pt>
                <c:pt idx="113">
                  <c:v>36.35</c:v>
                </c:pt>
                <c:pt idx="114">
                  <c:v>36.32</c:v>
                </c:pt>
                <c:pt idx="115">
                  <c:v>36.39</c:v>
                </c:pt>
                <c:pt idx="116">
                  <c:v>36.72</c:v>
                </c:pt>
                <c:pt idx="117">
                  <c:v>36.9</c:v>
                </c:pt>
                <c:pt idx="118">
                  <c:v>36.94</c:v>
                </c:pt>
                <c:pt idx="119">
                  <c:v>37.25</c:v>
                </c:pt>
                <c:pt idx="120">
                  <c:v>37.4</c:v>
                </c:pt>
                <c:pt idx="121">
                  <c:v>37.630000000000003</c:v>
                </c:pt>
                <c:pt idx="122">
                  <c:v>37.549999999999997</c:v>
                </c:pt>
                <c:pt idx="123">
                  <c:v>37.799999999999997</c:v>
                </c:pt>
                <c:pt idx="124">
                  <c:v>38.369999999999997</c:v>
                </c:pt>
                <c:pt idx="125">
                  <c:v>38.32</c:v>
                </c:pt>
                <c:pt idx="126">
                  <c:v>38.61</c:v>
                </c:pt>
                <c:pt idx="127">
                  <c:v>38.94</c:v>
                </c:pt>
                <c:pt idx="128">
                  <c:v>39.29</c:v>
                </c:pt>
                <c:pt idx="129">
                  <c:v>39.659999999999997</c:v>
                </c:pt>
                <c:pt idx="130">
                  <c:v>39.979999999999997</c:v>
                </c:pt>
                <c:pt idx="131">
                  <c:v>40.26</c:v>
                </c:pt>
                <c:pt idx="132">
                  <c:v>40.700000000000003</c:v>
                </c:pt>
                <c:pt idx="133">
                  <c:v>40.64</c:v>
                </c:pt>
                <c:pt idx="134">
                  <c:v>41.06</c:v>
                </c:pt>
                <c:pt idx="135">
                  <c:v>42.52</c:v>
                </c:pt>
                <c:pt idx="136">
                  <c:v>47.75</c:v>
                </c:pt>
                <c:pt idx="137">
                  <c:v>46.68</c:v>
                </c:pt>
                <c:pt idx="138">
                  <c:v>44.34</c:v>
                </c:pt>
                <c:pt idx="139">
                  <c:v>43.22</c:v>
                </c:pt>
                <c:pt idx="140">
                  <c:v>42.93</c:v>
                </c:pt>
                <c:pt idx="141">
                  <c:v>42.69</c:v>
                </c:pt>
                <c:pt idx="142">
                  <c:v>42.3</c:v>
                </c:pt>
                <c:pt idx="143">
                  <c:v>42.26</c:v>
                </c:pt>
                <c:pt idx="144">
                  <c:v>41.55</c:v>
                </c:pt>
                <c:pt idx="145">
                  <c:v>41.13</c:v>
                </c:pt>
                <c:pt idx="146">
                  <c:v>40.5</c:v>
                </c:pt>
                <c:pt idx="147">
                  <c:v>39.85</c:v>
                </c:pt>
                <c:pt idx="148">
                  <c:v>38.46</c:v>
                </c:pt>
                <c:pt idx="149">
                  <c:v>27.79</c:v>
                </c:pt>
                <c:pt idx="150">
                  <c:v>20.23</c:v>
                </c:pt>
                <c:pt idx="151">
                  <c:v>20.25</c:v>
                </c:pt>
                <c:pt idx="152">
                  <c:v>20.149999999999999</c:v>
                </c:pt>
                <c:pt idx="153">
                  <c:v>19.649999999999999</c:v>
                </c:pt>
                <c:pt idx="154">
                  <c:v>18.77</c:v>
                </c:pt>
                <c:pt idx="155">
                  <c:v>17.97</c:v>
                </c:pt>
                <c:pt idx="156">
                  <c:v>20.149999999999999</c:v>
                </c:pt>
                <c:pt idx="157">
                  <c:v>0.48089999999999999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0.50009999999999999</c:v>
                </c:pt>
                <c:pt idx="181">
                  <c:v>0.50009999999999999</c:v>
                </c:pt>
                <c:pt idx="182">
                  <c:v>0.50009999999999999</c:v>
                </c:pt>
                <c:pt idx="183">
                  <c:v>0.50019999999999998</c:v>
                </c:pt>
                <c:pt idx="184">
                  <c:v>0.5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8A-4DD5-B5DE-0299BA7D5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13200"/>
        <c:axId val="209009280"/>
      </c:scatterChart>
      <c:valAx>
        <c:axId val="209013200"/>
        <c:scaling>
          <c:orientation val="minMax"/>
          <c:max val="200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Horizontal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09280"/>
        <c:crosses val="autoZero"/>
        <c:crossBetween val="midCat"/>
      </c:valAx>
      <c:valAx>
        <c:axId val="2090092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signal (RL)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13200"/>
        <c:crossesAt val="-200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79765610694014"/>
          <c:y val="5.2235853157859252E-2"/>
          <c:w val="0.34050389301895928"/>
          <c:h val="0.3162357694659292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4</xdr:row>
      <xdr:rowOff>30480</xdr:rowOff>
    </xdr:from>
    <xdr:to>
      <xdr:col>25</xdr:col>
      <xdr:colOff>66675</xdr:colOff>
      <xdr:row>25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489585</xdr:colOff>
      <xdr:row>36</xdr:row>
      <xdr:rowOff>59055</xdr:rowOff>
    </xdr:from>
    <xdr:to>
      <xdr:col>32</xdr:col>
      <xdr:colOff>432435</xdr:colOff>
      <xdr:row>51</xdr:row>
      <xdr:rowOff>135255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541020</xdr:colOff>
      <xdr:row>20</xdr:row>
      <xdr:rowOff>38100</xdr:rowOff>
    </xdr:from>
    <xdr:to>
      <xdr:col>32</xdr:col>
      <xdr:colOff>563880</xdr:colOff>
      <xdr:row>35</xdr:row>
      <xdr:rowOff>140970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451485</xdr:colOff>
      <xdr:row>3</xdr:row>
      <xdr:rowOff>114300</xdr:rowOff>
    </xdr:from>
    <xdr:to>
      <xdr:col>32</xdr:col>
      <xdr:colOff>394335</xdr:colOff>
      <xdr:row>21</xdr:row>
      <xdr:rowOff>7620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556260</xdr:colOff>
      <xdr:row>41</xdr:row>
      <xdr:rowOff>102870</xdr:rowOff>
    </xdr:from>
    <xdr:to>
      <xdr:col>37</xdr:col>
      <xdr:colOff>251460</xdr:colOff>
      <xdr:row>56</xdr:row>
      <xdr:rowOff>102870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19</xdr:row>
      <xdr:rowOff>26670</xdr:rowOff>
    </xdr:from>
    <xdr:to>
      <xdr:col>11</xdr:col>
      <xdr:colOff>411480</xdr:colOff>
      <xdr:row>39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365760</xdr:colOff>
      <xdr:row>20</xdr:row>
      <xdr:rowOff>80010</xdr:rowOff>
    </xdr:from>
    <xdr:to>
      <xdr:col>38</xdr:col>
      <xdr:colOff>152400</xdr:colOff>
      <xdr:row>35</xdr:row>
      <xdr:rowOff>80010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579120</xdr:colOff>
      <xdr:row>1</xdr:row>
      <xdr:rowOff>137160</xdr:rowOff>
    </xdr:from>
    <xdr:to>
      <xdr:col>16</xdr:col>
      <xdr:colOff>38100</xdr:colOff>
      <xdr:row>34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388620</xdr:colOff>
      <xdr:row>25</xdr:row>
      <xdr:rowOff>87630</xdr:rowOff>
    </xdr:from>
    <xdr:to>
      <xdr:col>21</xdr:col>
      <xdr:colOff>236220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45720</xdr:colOff>
      <xdr:row>7</xdr:row>
      <xdr:rowOff>38100</xdr:rowOff>
    </xdr:from>
    <xdr:to>
      <xdr:col>40</xdr:col>
      <xdr:colOff>137160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102870</xdr:rowOff>
    </xdr:from>
    <xdr:to>
      <xdr:col>9</xdr:col>
      <xdr:colOff>118110</xdr:colOff>
      <xdr:row>53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102870</xdr:rowOff>
    </xdr:from>
    <xdr:to>
      <xdr:col>9</xdr:col>
      <xdr:colOff>118110</xdr:colOff>
      <xdr:row>53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</xdr:colOff>
      <xdr:row>25</xdr:row>
      <xdr:rowOff>19050</xdr:rowOff>
    </xdr:from>
    <xdr:to>
      <xdr:col>17</xdr:col>
      <xdr:colOff>64770</xdr:colOff>
      <xdr:row>54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4"/>
  <sheetViews>
    <sheetView topLeftCell="N1" workbookViewId="0">
      <selection activeCell="F13" sqref="F13:O14"/>
    </sheetView>
  </sheetViews>
  <sheetFormatPr defaultRowHeight="14.4" x14ac:dyDescent="0.3"/>
  <cols>
    <col min="4" max="5" width="9.109375" style="1"/>
    <col min="6" max="6" width="12" style="1" bestFit="1" customWidth="1"/>
    <col min="7" max="7" width="9.109375" style="1"/>
    <col min="8" max="9" width="12" bestFit="1" customWidth="1"/>
    <col min="16" max="16" width="12" bestFit="1" customWidth="1"/>
  </cols>
  <sheetData>
    <row r="1" spans="2:26" x14ac:dyDescent="0.3">
      <c r="F1" s="1" t="s">
        <v>20</v>
      </c>
      <c r="P1" s="2">
        <v>599.12</v>
      </c>
      <c r="Q1" s="2">
        <v>1120.7</v>
      </c>
      <c r="R1" s="2">
        <v>2096.4</v>
      </c>
      <c r="S1" s="2">
        <v>3921.5</v>
      </c>
      <c r="T1" s="2">
        <v>7335.6</v>
      </c>
      <c r="U1" s="2">
        <v>13722</v>
      </c>
      <c r="V1" s="2">
        <v>25668</v>
      </c>
      <c r="W1" s="2">
        <v>48014</v>
      </c>
      <c r="X1" s="2">
        <v>89816</v>
      </c>
      <c r="Y1" s="2">
        <v>168010</v>
      </c>
      <c r="Z1" t="s">
        <v>22</v>
      </c>
    </row>
    <row r="2" spans="2:26" x14ac:dyDescent="0.3">
      <c r="F2" s="3">
        <v>0.1</v>
      </c>
      <c r="G2" s="3">
        <v>4.0000000000000001E-3</v>
      </c>
      <c r="H2" t="s">
        <v>4</v>
      </c>
      <c r="I2" t="s">
        <v>21</v>
      </c>
      <c r="P2" s="2">
        <v>0.25447999999999998</v>
      </c>
      <c r="Q2" s="2">
        <v>0.16395000000000001</v>
      </c>
      <c r="R2" s="2">
        <v>0.23763000000000001</v>
      </c>
      <c r="S2" s="2">
        <v>0.20301</v>
      </c>
      <c r="T2" s="2">
        <v>0.13711000000000001</v>
      </c>
      <c r="U2" s="2">
        <v>7.1677000000000005E-2</v>
      </c>
      <c r="V2" s="2">
        <v>3.2196000000000002E-2</v>
      </c>
      <c r="W2" s="2">
        <v>7.7736000000000003E-3</v>
      </c>
      <c r="X2" s="2">
        <v>4.4939999999999997E-3</v>
      </c>
      <c r="Y2" s="2">
        <v>-0.11232</v>
      </c>
      <c r="Z2" t="s">
        <v>23</v>
      </c>
    </row>
    <row r="3" spans="2:26" x14ac:dyDescent="0.3">
      <c r="F3" s="3">
        <v>250</v>
      </c>
      <c r="G3" s="3">
        <v>500</v>
      </c>
      <c r="H3" s="2">
        <v>1000</v>
      </c>
      <c r="I3" s="2">
        <v>2000</v>
      </c>
      <c r="J3" s="2">
        <v>4000</v>
      </c>
      <c r="K3" s="2">
        <v>8000</v>
      </c>
      <c r="L3" s="2">
        <v>16000</v>
      </c>
      <c r="M3" s="2">
        <v>0</v>
      </c>
      <c r="N3" s="2">
        <v>0</v>
      </c>
      <c r="O3" s="2">
        <v>0</v>
      </c>
      <c r="P3" t="s">
        <v>22</v>
      </c>
    </row>
    <row r="4" spans="2:26" x14ac:dyDescent="0.3">
      <c r="F4" s="3">
        <v>3.9712999999999997E-3</v>
      </c>
      <c r="G4" s="3">
        <v>2.0924999999999999E-2</v>
      </c>
      <c r="H4" s="2">
        <v>0.13891000000000001</v>
      </c>
      <c r="I4" s="2">
        <v>0.3498</v>
      </c>
      <c r="J4" s="2">
        <v>0.27940999999999999</v>
      </c>
      <c r="K4" s="2">
        <v>0.13628999999999999</v>
      </c>
      <c r="L4" s="2">
        <v>7.0701E-2</v>
      </c>
      <c r="M4" s="2">
        <v>0</v>
      </c>
      <c r="N4" s="2">
        <v>0</v>
      </c>
      <c r="O4" s="2">
        <v>0</v>
      </c>
      <c r="P4" t="s">
        <v>23</v>
      </c>
    </row>
    <row r="5" spans="2:26" x14ac:dyDescent="0.3">
      <c r="F5" s="1" t="s">
        <v>20</v>
      </c>
    </row>
    <row r="6" spans="2:26" x14ac:dyDescent="0.3">
      <c r="F6" s="3">
        <v>0.1</v>
      </c>
      <c r="G6" s="3">
        <v>4.0000000000000001E-3</v>
      </c>
      <c r="H6" t="s">
        <v>4</v>
      </c>
      <c r="I6" t="s">
        <v>21</v>
      </c>
    </row>
    <row r="7" spans="2:26" x14ac:dyDescent="0.3">
      <c r="F7" s="3">
        <v>599.1</v>
      </c>
      <c r="G7" s="3">
        <v>1120.8</v>
      </c>
      <c r="H7" s="2">
        <v>2096.6999999999998</v>
      </c>
      <c r="I7" s="2">
        <v>3922.3</v>
      </c>
      <c r="J7" s="2">
        <v>7337.7</v>
      </c>
      <c r="K7" s="2">
        <v>13727</v>
      </c>
      <c r="L7" s="2">
        <v>25680</v>
      </c>
      <c r="M7" s="2">
        <v>48041</v>
      </c>
      <c r="N7" s="2">
        <v>89873</v>
      </c>
      <c r="O7" s="2">
        <v>168130</v>
      </c>
      <c r="P7" t="s">
        <v>22</v>
      </c>
    </row>
    <row r="8" spans="2:26" x14ac:dyDescent="0.3">
      <c r="F8" s="3">
        <v>0.25459999999999999</v>
      </c>
      <c r="G8" s="3">
        <v>0.16391</v>
      </c>
      <c r="H8" s="2">
        <v>0.23783000000000001</v>
      </c>
      <c r="I8" s="2">
        <v>0.20291000000000001</v>
      </c>
      <c r="J8" s="2">
        <v>0.13711999999999999</v>
      </c>
      <c r="K8" s="2">
        <v>7.1627999999999997E-2</v>
      </c>
      <c r="L8" s="2">
        <v>3.218E-2</v>
      </c>
      <c r="M8" s="2">
        <v>7.7459E-3</v>
      </c>
      <c r="N8" s="2">
        <v>4.4948000000000002E-3</v>
      </c>
      <c r="O8" s="2">
        <v>-0.11242000000000001</v>
      </c>
      <c r="P8" t="s">
        <v>23</v>
      </c>
    </row>
    <row r="9" spans="2:26" x14ac:dyDescent="0.3">
      <c r="F9" s="1">
        <v>6.0232222173756116E-2</v>
      </c>
      <c r="G9" s="1">
        <v>4.671079198343555E-2</v>
      </c>
      <c r="H9">
        <v>4.7398034126918842E-2</v>
      </c>
      <c r="I9">
        <v>4.150708609457375E-2</v>
      </c>
      <c r="J9">
        <v>2.6238600940058737E-2</v>
      </c>
      <c r="K9">
        <v>1.5004419024198122E-2</v>
      </c>
      <c r="L9">
        <v>5.9711957782953053E-3</v>
      </c>
      <c r="M9">
        <v>1.7658375137218657E-3</v>
      </c>
      <c r="N9">
        <v>8.2854377027595126E-4</v>
      </c>
      <c r="O9">
        <v>-3.6025930160947781E-2</v>
      </c>
    </row>
    <row r="11" spans="2:26" x14ac:dyDescent="0.3">
      <c r="F11" s="1">
        <v>0.28567325895810813</v>
      </c>
      <c r="G11" s="1">
        <v>6.3095849762875481E-2</v>
      </c>
      <c r="H11">
        <v>0.17317365826463885</v>
      </c>
      <c r="I11">
        <v>0.16237984527753974</v>
      </c>
      <c r="J11">
        <v>0.13878966400568965</v>
      </c>
      <c r="K11">
        <v>9.0762316026377479E-2</v>
      </c>
      <c r="L11">
        <v>4.9814405115782966E-2</v>
      </c>
      <c r="M11">
        <v>2.557154223356041E-2</v>
      </c>
      <c r="N11">
        <v>5.4201903029996966E-3</v>
      </c>
      <c r="O11">
        <v>5.3192445201028582E-3</v>
      </c>
      <c r="P11">
        <f>ABS(SUM(F11:O11)-1)</f>
        <v>2.5532324698929187E-8</v>
      </c>
    </row>
    <row r="12" spans="2:26" x14ac:dyDescent="0.3">
      <c r="B12" t="s">
        <v>2</v>
      </c>
      <c r="E12" s="1" t="s">
        <v>19</v>
      </c>
      <c r="F12" s="1">
        <v>0</v>
      </c>
      <c r="G12" s="1">
        <v>0.21466807695306281</v>
      </c>
      <c r="H12" s="1">
        <v>0.32755292478528225</v>
      </c>
      <c r="I12" s="1">
        <v>0.23121029306445706</v>
      </c>
      <c r="J12" s="1">
        <v>0.14126836481306998</v>
      </c>
      <c r="K12" s="1">
        <v>5.9800514106456829E-2</v>
      </c>
      <c r="L12" s="1">
        <v>1.9528502904148606E-2</v>
      </c>
      <c r="M12" s="1">
        <v>5.1811745671312449E-3</v>
      </c>
      <c r="N12" s="1">
        <v>-4.0891881823606146E-4</v>
      </c>
      <c r="O12" s="1">
        <v>1.1990676246272144E-3</v>
      </c>
    </row>
    <row r="13" spans="2:26" x14ac:dyDescent="0.3">
      <c r="B13">
        <v>7.3482243834263974</v>
      </c>
      <c r="C13">
        <f>Q17</f>
        <v>0</v>
      </c>
      <c r="E13" s="1" t="s">
        <v>0</v>
      </c>
      <c r="F13" s="1">
        <v>500</v>
      </c>
      <c r="G13" s="1">
        <f t="shared" ref="G13:O13" si="0">F13*$P$13</f>
        <v>877.09309555894708</v>
      </c>
      <c r="H13" s="1">
        <f t="shared" si="0"/>
        <v>1538.5845965543526</v>
      </c>
      <c r="I13" s="1">
        <f t="shared" si="0"/>
        <v>2698.9638531423416</v>
      </c>
      <c r="J13" s="1">
        <f t="shared" si="0"/>
        <v>4734.4851215086401</v>
      </c>
      <c r="K13" s="1">
        <f t="shared" si="0"/>
        <v>8305.1684222035819</v>
      </c>
      <c r="L13" s="1">
        <f t="shared" si="0"/>
        <v>14568.811761137913</v>
      </c>
      <c r="M13" s="1">
        <f t="shared" si="0"/>
        <v>25556.408412384095</v>
      </c>
      <c r="N13" s="1">
        <f t="shared" si="0"/>
        <v>44830.698731573364</v>
      </c>
      <c r="O13" s="1">
        <f t="shared" si="0"/>
        <v>78641.392653092495</v>
      </c>
      <c r="P13">
        <v>1.7541861911178942</v>
      </c>
    </row>
    <row r="14" spans="2:26" x14ac:dyDescent="0.3">
      <c r="B14" t="s">
        <v>4</v>
      </c>
      <c r="E14" s="1" t="s">
        <v>1</v>
      </c>
      <c r="F14" s="1">
        <f>F$11/SUM($F$11:$O$11)/F16</f>
        <v>0.28567326625201073</v>
      </c>
      <c r="G14" s="1">
        <f t="shared" ref="G14:O14" si="1">G$11/SUM($F$11:$O$11)*G16</f>
        <v>6.3095851373859244E-2</v>
      </c>
      <c r="H14" s="1">
        <f t="shared" si="1"/>
        <v>0.17317366268616502</v>
      </c>
      <c r="I14" s="1">
        <f t="shared" si="1"/>
        <v>0.16237984942347478</v>
      </c>
      <c r="J14" s="1">
        <f t="shared" si="1"/>
        <v>0.13878966754931252</v>
      </c>
      <c r="K14" s="1">
        <f t="shared" si="1"/>
        <v>9.0762318343750467E-2</v>
      </c>
      <c r="L14" s="1">
        <f t="shared" si="1"/>
        <v>4.9814406387660562E-2</v>
      </c>
      <c r="M14" s="1">
        <f t="shared" si="1"/>
        <v>2.5571542886461344E-2</v>
      </c>
      <c r="N14" s="1">
        <f t="shared" si="1"/>
        <v>5.420190441389759E-3</v>
      </c>
      <c r="O14" s="1">
        <f t="shared" si="1"/>
        <v>5.3192446559155396E-3</v>
      </c>
    </row>
    <row r="15" spans="2:26" x14ac:dyDescent="0.3">
      <c r="B15">
        <v>0.05</v>
      </c>
      <c r="E15" s="1" t="s">
        <v>3</v>
      </c>
      <c r="F15" s="1">
        <f>14.1/F13*SQRT($C13+$B$15)</f>
        <v>6.305711696549407E-3</v>
      </c>
      <c r="G15" s="1">
        <f t="shared" ref="G15:J15" si="2">14.1/G13*SQRT($C13+$B$15)</f>
        <v>3.594664995356594E-3</v>
      </c>
      <c r="H15">
        <f t="shared" si="2"/>
        <v>2.0491923910687117E-3</v>
      </c>
      <c r="I15">
        <f t="shared" si="2"/>
        <v>1.1681726839742244E-3</v>
      </c>
      <c r="J15">
        <f t="shared" si="2"/>
        <v>6.6593426050730689E-4</v>
      </c>
      <c r="K15">
        <f>14.1/K13*SQRT($C13+$B$15)</f>
        <v>3.7962575687756694E-4</v>
      </c>
      <c r="L15">
        <f>14.1/L13*SQRT($C13+$B$15)</f>
        <v>2.1641132440772549E-4</v>
      </c>
      <c r="M15">
        <f>14.1/M13*SQRT($C13+$B$15)</f>
        <v>1.2336850301495792E-4</v>
      </c>
      <c r="N15">
        <f>14.1/N13*SQRT($C13+$B$15)</f>
        <v>7.0328055048899109E-5</v>
      </c>
      <c r="O15">
        <f>14.1/O13*SQRT($C13+$B$15)</f>
        <v>4.0091556646037091E-5</v>
      </c>
    </row>
    <row r="16" spans="2:26" x14ac:dyDescent="0.3">
      <c r="E16" s="4"/>
      <c r="F16" s="1">
        <f>1*(1-EXP(-1*0.2^2/2/F15^2))</f>
        <v>1</v>
      </c>
      <c r="G16" s="1">
        <f t="shared" ref="G16:O16" si="3">1*(1-EXP(-1*0.2^2/2/G15^2))</f>
        <v>1</v>
      </c>
      <c r="H16" s="1">
        <f t="shared" si="3"/>
        <v>1</v>
      </c>
      <c r="I16" s="1">
        <f t="shared" si="3"/>
        <v>1</v>
      </c>
      <c r="J16" s="1">
        <f t="shared" si="3"/>
        <v>1</v>
      </c>
      <c r="K16" s="1">
        <f t="shared" si="3"/>
        <v>1</v>
      </c>
      <c r="L16" s="1">
        <f t="shared" si="3"/>
        <v>1</v>
      </c>
      <c r="M16" s="1">
        <f t="shared" si="3"/>
        <v>1</v>
      </c>
      <c r="N16" s="1">
        <f t="shared" si="3"/>
        <v>1</v>
      </c>
      <c r="O16" s="1">
        <f t="shared" si="3"/>
        <v>1</v>
      </c>
    </row>
    <row r="17" spans="3:18" x14ac:dyDescent="0.3">
      <c r="C17">
        <v>27.89855072463768</v>
      </c>
      <c r="E17" s="1" t="s">
        <v>0</v>
      </c>
      <c r="F17" s="1">
        <f>F$13-$C17*$B$13</f>
        <v>294.9951893029592</v>
      </c>
      <c r="G17" s="1">
        <f t="shared" ref="G17:O17" si="4">G$13-$C17*$B$13</f>
        <v>672.08828486190623</v>
      </c>
      <c r="H17">
        <f t="shared" si="4"/>
        <v>1333.5797858573119</v>
      </c>
      <c r="I17">
        <f t="shared" si="4"/>
        <v>2493.9590424453008</v>
      </c>
      <c r="J17">
        <f t="shared" si="4"/>
        <v>4529.4803108115993</v>
      </c>
      <c r="K17">
        <f t="shared" si="4"/>
        <v>8100.1636115065412</v>
      </c>
      <c r="L17">
        <f t="shared" si="4"/>
        <v>14363.806950440872</v>
      </c>
      <c r="M17">
        <f t="shared" si="4"/>
        <v>25351.403601687052</v>
      </c>
      <c r="N17">
        <f t="shared" si="4"/>
        <v>44625.693920876321</v>
      </c>
      <c r="O17">
        <f t="shared" si="4"/>
        <v>78436.387842395459</v>
      </c>
      <c r="Q17">
        <v>0</v>
      </c>
    </row>
    <row r="18" spans="3:18" x14ac:dyDescent="0.3">
      <c r="C18">
        <v>0</v>
      </c>
      <c r="E18" s="1" t="s">
        <v>1</v>
      </c>
      <c r="F18" s="1">
        <f>MAX(0,F17/F$13*$F$11)</f>
        <v>0.16854447421028079</v>
      </c>
      <c r="G18" s="1">
        <f>IF(F17&gt;0,G$11,G17/(G$13-F$13)*G$11)</f>
        <v>6.3095849762875481E-2</v>
      </c>
      <c r="H18" s="1">
        <f t="shared" ref="H18:O18" si="5">IF(G17&gt;0,H$11,H17/(H$13-G$13)*H$11)</f>
        <v>0.17317365826463885</v>
      </c>
      <c r="I18" s="1">
        <f t="shared" si="5"/>
        <v>0.16237984527753974</v>
      </c>
      <c r="J18" s="1">
        <f t="shared" si="5"/>
        <v>0.13878966400568965</v>
      </c>
      <c r="K18" s="1">
        <f t="shared" si="5"/>
        <v>9.0762316026377479E-2</v>
      </c>
      <c r="L18" s="1">
        <f t="shared" si="5"/>
        <v>4.9814405115782966E-2</v>
      </c>
      <c r="M18" s="1">
        <f t="shared" si="5"/>
        <v>2.557154223356041E-2</v>
      </c>
      <c r="N18" s="1">
        <f t="shared" si="5"/>
        <v>5.4201903029996966E-3</v>
      </c>
      <c r="O18" s="1">
        <f t="shared" si="5"/>
        <v>5.3192445201028582E-3</v>
      </c>
      <c r="Q18">
        <v>27.89855072463768</v>
      </c>
    </row>
    <row r="19" spans="3:18" x14ac:dyDescent="0.3">
      <c r="E19" s="1" t="s">
        <v>5</v>
      </c>
      <c r="F19" s="1">
        <f>F18/SUM($F18:$O18)</f>
        <v>0.19090494306849365</v>
      </c>
      <c r="G19" s="1">
        <f t="shared" ref="G19" si="6">G18/SUM($F18:$O18)</f>
        <v>7.1466653910064751E-2</v>
      </c>
      <c r="H19" s="1">
        <f t="shared" ref="H19" si="7">H18/SUM($F18:$O18)</f>
        <v>0.19614827200283907</v>
      </c>
      <c r="I19" s="1">
        <f t="shared" ref="I19" si="8">I18/SUM($F18:$O18)/I21</f>
        <v>0.18392246479330873</v>
      </c>
      <c r="J19" s="1">
        <f t="shared" ref="J19" si="9">J18/SUM($F18:$O18)/J21</f>
        <v>0.15720261984053452</v>
      </c>
      <c r="K19" s="1">
        <f t="shared" ref="K19" si="10">K18/SUM($F18:$O18)/K21</f>
        <v>0.10280357665219332</v>
      </c>
      <c r="L19" s="1">
        <f t="shared" ref="L19" si="11">L18/SUM($F18:$O18)/L21</f>
        <v>5.6423185732892754E-2</v>
      </c>
      <c r="M19" s="1">
        <f t="shared" ref="M19" si="12">M18/SUM($F18:$O18)/M21</f>
        <v>2.8964069199805646E-2</v>
      </c>
      <c r="N19" s="1">
        <f t="shared" ref="N19" si="13">N18/SUM($F18:$O18)/N21</f>
        <v>6.1392764495119935E-3</v>
      </c>
      <c r="O19" s="1">
        <f t="shared" ref="O19" si="14">O18/SUM($F18:$O18)/O21</f>
        <v>6.0249383851689146E-3</v>
      </c>
      <c r="Q19">
        <v>32.432220027937646</v>
      </c>
    </row>
    <row r="20" spans="3:18" x14ac:dyDescent="0.3">
      <c r="E20" s="1" t="s">
        <v>3</v>
      </c>
      <c r="F20" s="1">
        <f>14.1/F17*SQRT($C17+$B$15)</f>
        <v>0.25268753869160926</v>
      </c>
      <c r="G20" s="1">
        <f t="shared" ref="G20:J20" si="15">14.1/G17*SQRT($C17+$B$15)</f>
        <v>0.11091044136581869</v>
      </c>
      <c r="H20">
        <f t="shared" si="15"/>
        <v>5.5895874473614569E-2</v>
      </c>
      <c r="I20">
        <f t="shared" si="15"/>
        <v>2.9888866273338168E-2</v>
      </c>
      <c r="J20">
        <f t="shared" si="15"/>
        <v>1.6456989145731297E-2</v>
      </c>
      <c r="K20">
        <f t="shared" ref="K20:L20" si="16">14.1/K17*SQRT($C17+$B$15)</f>
        <v>9.2024818122119611E-3</v>
      </c>
      <c r="L20">
        <f t="shared" si="16"/>
        <v>5.1895440093297964E-3</v>
      </c>
      <c r="M20">
        <f t="shared" ref="M20:N20" si="17">14.1/M17*SQRT($C17+$B$15)</f>
        <v>2.9403345661645972E-3</v>
      </c>
      <c r="N20">
        <f t="shared" si="17"/>
        <v>1.6703742118385041E-3</v>
      </c>
      <c r="O20">
        <f t="shared" ref="O20" si="18">14.1/O17*SQRT($C17+$B$15)</f>
        <v>9.5034473617791734E-4</v>
      </c>
      <c r="Q20">
        <v>48.642785311975629</v>
      </c>
    </row>
    <row r="21" spans="3:18" x14ac:dyDescent="0.3">
      <c r="F21" s="1">
        <f>(1-EXP(-1*0.2^2/2/F20^2))</f>
        <v>0.26891772555964544</v>
      </c>
      <c r="G21" s="1">
        <f t="shared" ref="G21:O21" si="19">(1-EXP(-1*0.2^2/2/G20^2))</f>
        <v>0.8032590558761582</v>
      </c>
      <c r="H21" s="1">
        <f t="shared" si="19"/>
        <v>0.99834065771677605</v>
      </c>
      <c r="I21" s="1">
        <f t="shared" si="19"/>
        <v>0.99999999981071819</v>
      </c>
      <c r="J21" s="1">
        <f t="shared" si="19"/>
        <v>1</v>
      </c>
      <c r="K21" s="1">
        <f t="shared" si="19"/>
        <v>1</v>
      </c>
      <c r="L21" s="1">
        <f t="shared" si="19"/>
        <v>1</v>
      </c>
      <c r="M21" s="1">
        <f t="shared" si="19"/>
        <v>1</v>
      </c>
      <c r="N21" s="1">
        <f t="shared" si="19"/>
        <v>1</v>
      </c>
      <c r="O21" s="1">
        <f t="shared" si="19"/>
        <v>1</v>
      </c>
    </row>
    <row r="22" spans="3:18" x14ac:dyDescent="0.3">
      <c r="C22">
        <v>32.432220027937646</v>
      </c>
      <c r="E22" s="1" t="s">
        <v>0</v>
      </c>
      <c r="F22" s="1">
        <f t="shared" ref="F22:O22" si="20">F$13-$C22*$B$13</f>
        <v>261.68076998205862</v>
      </c>
      <c r="G22" s="1">
        <f t="shared" si="20"/>
        <v>638.77386554100576</v>
      </c>
      <c r="H22">
        <f t="shared" si="20"/>
        <v>1300.2653665364112</v>
      </c>
      <c r="I22">
        <f t="shared" si="20"/>
        <v>2460.6446231244004</v>
      </c>
      <c r="J22">
        <f t="shared" si="20"/>
        <v>4496.1658914906984</v>
      </c>
      <c r="K22">
        <f t="shared" si="20"/>
        <v>8066.8491921856403</v>
      </c>
      <c r="L22">
        <f t="shared" si="20"/>
        <v>14330.492531119971</v>
      </c>
      <c r="M22">
        <f t="shared" si="20"/>
        <v>25318.089182366155</v>
      </c>
      <c r="N22">
        <f t="shared" si="20"/>
        <v>44592.379501555421</v>
      </c>
      <c r="O22">
        <f t="shared" si="20"/>
        <v>78403.073423074558</v>
      </c>
    </row>
    <row r="23" spans="3:18" x14ac:dyDescent="0.3">
      <c r="E23" s="1" t="s">
        <v>1</v>
      </c>
      <c r="F23" s="1">
        <f>MAX(0,F22/F$13*$F$11)</f>
        <v>0.14951039673488353</v>
      </c>
      <c r="G23" s="1">
        <f>IF(F22&gt;0,G$11,G22/(G$13-F$13)*G$11)</f>
        <v>6.3095849762875481E-2</v>
      </c>
      <c r="H23" s="1">
        <f t="shared" ref="H23" si="21">IF(G22&gt;0,H$11,H22/(H$13-G$13)*H$11)</f>
        <v>0.17317365826463885</v>
      </c>
      <c r="I23" s="1">
        <f t="shared" ref="I23" si="22">IF(H22&gt;0,I$11,I22/(I$13-H$13)*I$11)</f>
        <v>0.16237984527753974</v>
      </c>
      <c r="J23" s="1">
        <f t="shared" ref="J23" si="23">IF(I22&gt;0,J$11,J22/(J$13-I$13)*J$11)</f>
        <v>0.13878966400568965</v>
      </c>
      <c r="K23" s="1">
        <f t="shared" ref="K23" si="24">IF(J22&gt;0,K$11,K22/(K$13-J$13)*K$11)</f>
        <v>9.0762316026377479E-2</v>
      </c>
      <c r="L23" s="1">
        <f t="shared" ref="L23" si="25">IF(K22&gt;0,L$11,L22/(L$13-K$13)*L$11)</f>
        <v>4.9814405115782966E-2</v>
      </c>
      <c r="M23" s="1">
        <f t="shared" ref="M23" si="26">IF(L22&gt;0,M$11,M22/(M$13-L$13)*M$11)</f>
        <v>2.557154223356041E-2</v>
      </c>
      <c r="N23" s="1">
        <f t="shared" ref="N23" si="27">IF(M22&gt;0,N$11,N22/(N$13-M$13)*N$11)</f>
        <v>5.4201903029996966E-3</v>
      </c>
      <c r="O23" s="1">
        <f t="shared" ref="O23" si="28">IF(N22&gt;0,O$11,O22/(O$13-N$13)*O$11)</f>
        <v>5.3192445201028582E-3</v>
      </c>
    </row>
    <row r="24" spans="3:18" x14ac:dyDescent="0.3">
      <c r="E24" s="1" t="s">
        <v>5</v>
      </c>
      <c r="F24" s="1">
        <f>F23/SUM($F23:$O23)</f>
        <v>0.17307707045188253</v>
      </c>
      <c r="G24" s="1">
        <f t="shared" ref="G24" si="29">G23/SUM($F23:$O23)</f>
        <v>7.3041374199515147E-2</v>
      </c>
      <c r="H24" s="1">
        <f t="shared" ref="H24" si="30">H23/SUM($F23:$O23)</f>
        <v>0.20047026900093842</v>
      </c>
      <c r="I24" s="1">
        <f t="shared" ref="I24" si="31">I23/SUM($F23:$O23)/I26</f>
        <v>0.18797507555756116</v>
      </c>
      <c r="J24" s="1">
        <f t="shared" ref="J24" si="32">J23/SUM($F23:$O23)/J26</f>
        <v>0.16066647523985358</v>
      </c>
      <c r="K24" s="1">
        <f t="shared" ref="K24" si="33">K23/SUM($F23:$O23)/K26</f>
        <v>0.10506878523724893</v>
      </c>
      <c r="L24" s="1">
        <f t="shared" ref="L24" si="34">L23/SUM($F23:$O23)/L26</f>
        <v>5.7666433184785849E-2</v>
      </c>
      <c r="M24" s="1">
        <f t="shared" ref="M24" si="35">M23/SUM($F23:$O23)/M26</f>
        <v>2.9602273242370393E-2</v>
      </c>
      <c r="N24" s="1">
        <f t="shared" ref="N24" si="36">N23/SUM($F23:$O23)/N26</f>
        <v>6.2745513316935135E-3</v>
      </c>
      <c r="O24" s="1">
        <f t="shared" ref="O24" si="37">O23/SUM($F23:$O23)/O26</f>
        <v>6.1576939039840722E-3</v>
      </c>
    </row>
    <row r="25" spans="3:18" x14ac:dyDescent="0.3">
      <c r="E25" s="1" t="s">
        <v>3</v>
      </c>
      <c r="F25" s="1">
        <f>14.1/F22*SQRT($C22+$B$15)</f>
        <v>0.30709316864347963</v>
      </c>
      <c r="G25" s="1">
        <f t="shared" ref="G25:K25" si="38">14.1/G22*SQRT($C22+$B$15)</f>
        <v>0.12580410871818493</v>
      </c>
      <c r="H25">
        <f t="shared" si="38"/>
        <v>6.1803058740937097E-2</v>
      </c>
      <c r="I25">
        <f t="shared" si="38"/>
        <v>3.2658262014617308E-2</v>
      </c>
      <c r="J25">
        <f t="shared" si="38"/>
        <v>1.7873089820583232E-2</v>
      </c>
      <c r="K25">
        <f t="shared" si="38"/>
        <v>9.9618047780911847E-3</v>
      </c>
      <c r="L25">
        <f t="shared" ref="L25:M25" si="39">14.1/L22*SQRT($C22+$B$15)</f>
        <v>5.6076493290336E-3</v>
      </c>
      <c r="M25">
        <f t="shared" si="39"/>
        <v>3.1740300876586798E-3</v>
      </c>
      <c r="N25">
        <f t="shared" ref="N25:O25" si="40">14.1/N22*SQRT($C22+$B$15)</f>
        <v>1.8021100852905346E-3</v>
      </c>
      <c r="O25">
        <f t="shared" si="40"/>
        <v>1.0249646259811714E-3</v>
      </c>
    </row>
    <row r="26" spans="3:18" x14ac:dyDescent="0.3">
      <c r="F26" s="1">
        <f>1-EXP(-1*0.2^2/2/F25^2)</f>
        <v>0.19109605500575011</v>
      </c>
      <c r="G26" s="1">
        <f t="shared" ref="G26" si="41">1-EXP(-1*0.2^2/2/G25^2)</f>
        <v>0.71739056066171636</v>
      </c>
      <c r="H26" s="1">
        <f t="shared" ref="H26" si="42">1-EXP(-1*0.2^2/2/H25^2)</f>
        <v>0.99467916807627588</v>
      </c>
      <c r="I26" s="1">
        <f t="shared" ref="I26" si="43">1-EXP(-1*0.2^2/2/I25^2)</f>
        <v>0.99999999281908236</v>
      </c>
      <c r="J26" s="1">
        <f t="shared" ref="J26" si="44">1-EXP(-1*0.2^2/2/J25^2)</f>
        <v>1</v>
      </c>
      <c r="K26" s="1">
        <f t="shared" ref="K26" si="45">1-EXP(-1*0.2^2/2/K25^2)</f>
        <v>1</v>
      </c>
      <c r="L26" s="1">
        <f t="shared" ref="L26" si="46">1-EXP(-1*0.2^2/2/L25^2)</f>
        <v>1</v>
      </c>
      <c r="M26" s="1">
        <f t="shared" ref="M26" si="47">1-EXP(-1*0.2^2/2/M25^2)</f>
        <v>1</v>
      </c>
      <c r="N26" s="1">
        <f t="shared" ref="N26" si="48">1-EXP(-1*0.2^2/2/N25^2)</f>
        <v>1</v>
      </c>
      <c r="O26" s="1">
        <f t="shared" ref="O26" si="49">1-EXP(-1*0.2^2/2/O25^2)</f>
        <v>1</v>
      </c>
    </row>
    <row r="27" spans="3:18" x14ac:dyDescent="0.3">
      <c r="C27">
        <v>48.642785311975629</v>
      </c>
      <c r="E27" s="1" t="s">
        <v>0</v>
      </c>
      <c r="F27" s="1">
        <f t="shared" ref="F27:O27" si="50">F$13-$C27*$B$13</f>
        <v>142.56189889276527</v>
      </c>
      <c r="G27" s="1">
        <f t="shared" si="50"/>
        <v>519.65499445171235</v>
      </c>
      <c r="H27">
        <f t="shared" si="50"/>
        <v>1181.146495447118</v>
      </c>
      <c r="I27">
        <f t="shared" si="50"/>
        <v>2341.525752035107</v>
      </c>
      <c r="J27">
        <f t="shared" si="50"/>
        <v>4377.0470204014055</v>
      </c>
      <c r="K27">
        <f t="shared" si="50"/>
        <v>7947.7303210963473</v>
      </c>
      <c r="L27">
        <f t="shared" si="50"/>
        <v>14211.373660030678</v>
      </c>
      <c r="M27">
        <f t="shared" si="50"/>
        <v>25198.970311276858</v>
      </c>
      <c r="N27">
        <f t="shared" si="50"/>
        <v>44473.260630466131</v>
      </c>
      <c r="O27">
        <f t="shared" si="50"/>
        <v>78283.954551985255</v>
      </c>
    </row>
    <row r="28" spans="3:18" x14ac:dyDescent="0.3">
      <c r="E28" s="1" t="s">
        <v>1</v>
      </c>
      <c r="F28" s="1">
        <f>MAX(0,F27/F$13*$F$11)</f>
        <v>8.1452244519905126E-2</v>
      </c>
      <c r="G28" s="1">
        <f>IF(F27&gt;0,G$11,G27/(G$13-F$13)*G$11)</f>
        <v>6.3095849762875481E-2</v>
      </c>
      <c r="H28" s="1">
        <f t="shared" ref="H28" si="51">IF(G27&gt;0,H$11,H27/(H$13-G$13)*H$11)</f>
        <v>0.17317365826463885</v>
      </c>
      <c r="I28" s="1">
        <f t="shared" ref="I28" si="52">IF(H27&gt;0,I$11,I27/(I$13-H$13)*I$11)</f>
        <v>0.16237984527753974</v>
      </c>
      <c r="J28" s="1">
        <f t="shared" ref="J28" si="53">IF(I27&gt;0,J$11,J27/(J$13-I$13)*J$11)</f>
        <v>0.13878966400568965</v>
      </c>
      <c r="K28" s="1">
        <f t="shared" ref="K28" si="54">IF(J27&gt;0,K$11,K27/(K$13-J$13)*K$11)</f>
        <v>9.0762316026377479E-2</v>
      </c>
      <c r="L28" s="1">
        <f t="shared" ref="L28" si="55">IF(K27&gt;0,L$11,L27/(L$13-K$13)*L$11)</f>
        <v>4.9814405115782966E-2</v>
      </c>
      <c r="M28" s="1">
        <f t="shared" ref="M28" si="56">IF(L27&gt;0,M$11,M27/(M$13-L$13)*M$11)</f>
        <v>2.557154223356041E-2</v>
      </c>
      <c r="N28" s="1">
        <f t="shared" ref="N28" si="57">IF(M27&gt;0,N$11,N27/(N$13-M$13)*N$11)</f>
        <v>5.4201903029996966E-3</v>
      </c>
      <c r="O28" s="1">
        <f t="shared" ref="O28" si="58">IF(N27&gt;0,O$11,O27/(O$13-N$13)*O$11)</f>
        <v>5.3192445201028582E-3</v>
      </c>
      <c r="R28">
        <f>ABS(SUM(F28:O28)-1)</f>
        <v>0.20422103997052776</v>
      </c>
    </row>
    <row r="29" spans="3:18" x14ac:dyDescent="0.3">
      <c r="E29" s="1" t="s">
        <v>5</v>
      </c>
      <c r="F29" s="1">
        <f>F28/SUM($F28:$O28)</f>
        <v>0.10235536324922248</v>
      </c>
      <c r="G29" s="1">
        <f t="shared" ref="G29:H29" si="59">G28/SUM($F28:$O28)</f>
        <v>7.928816032097491E-2</v>
      </c>
      <c r="H29" s="1">
        <f t="shared" si="59"/>
        <v>0.2176152763051504</v>
      </c>
      <c r="I29" s="1">
        <f t="shared" ref="I29:O29" si="60">I28/SUM($F28:$O28)/I31</f>
        <v>0.20405390005753585</v>
      </c>
      <c r="J29" s="1">
        <f t="shared" si="60"/>
        <v>0.174407305265459</v>
      </c>
      <c r="K29" s="1">
        <f t="shared" si="60"/>
        <v>0.11405468174606681</v>
      </c>
      <c r="L29" s="1">
        <f t="shared" si="60"/>
        <v>6.2598293769840371E-2</v>
      </c>
      <c r="M29" s="1">
        <f t="shared" si="60"/>
        <v>3.2133976289864905E-2</v>
      </c>
      <c r="N29" s="1">
        <f t="shared" si="60"/>
        <v>6.8111756847642167E-3</v>
      </c>
      <c r="O29" s="1">
        <f t="shared" si="60"/>
        <v>6.6843241493917561E-3</v>
      </c>
    </row>
    <row r="30" spans="3:18" x14ac:dyDescent="0.3">
      <c r="E30" s="1" t="s">
        <v>3</v>
      </c>
      <c r="F30">
        <f t="shared" ref="F30:K30" si="61">14.1/F27*SQRT($C27+$B$15)</f>
        <v>0.6901570839379283</v>
      </c>
      <c r="G30">
        <f t="shared" si="61"/>
        <v>0.18933735934607149</v>
      </c>
      <c r="H30">
        <f t="shared" si="61"/>
        <v>8.3300509123755626E-2</v>
      </c>
      <c r="I30">
        <f t="shared" si="61"/>
        <v>4.2019655062503651E-2</v>
      </c>
      <c r="J30">
        <f t="shared" si="61"/>
        <v>2.2478649181032009E-2</v>
      </c>
      <c r="K30">
        <f t="shared" si="61"/>
        <v>1.2379648081329495E-2</v>
      </c>
      <c r="L30">
        <f t="shared" ref="L30:M30" si="62">14.1/L27*SQRT($C27+$B$15)</f>
        <v>6.9233352647116485E-3</v>
      </c>
      <c r="M30">
        <f t="shared" si="62"/>
        <v>3.9045287646715405E-3</v>
      </c>
      <c r="N30">
        <f t="shared" ref="N30:O30" si="63">14.1/N27*SQRT($C27+$B$15)</f>
        <v>2.2123429455290066E-3</v>
      </c>
      <c r="O30">
        <f t="shared" si="63"/>
        <v>1.2568361547850486E-3</v>
      </c>
      <c r="R30">
        <f>SUM(S34:U34)+P11*10</f>
        <v>13.281070609179119</v>
      </c>
    </row>
    <row r="31" spans="3:18" x14ac:dyDescent="0.3">
      <c r="F31" s="1">
        <f>1-EXP(-1*0.2^2/2/F30^2)</f>
        <v>4.1119538661345878E-2</v>
      </c>
      <c r="G31" s="1">
        <f t="shared" ref="G31:O31" si="64">1-EXP(-1*0.2^2/2/G30^2)</f>
        <v>0.42759087399982121</v>
      </c>
      <c r="H31" s="1">
        <f t="shared" si="64"/>
        <v>0.94399252699117908</v>
      </c>
      <c r="I31" s="1">
        <f t="shared" si="64"/>
        <v>0.99998795985634192</v>
      </c>
      <c r="J31" s="1">
        <f t="shared" si="64"/>
        <v>1</v>
      </c>
      <c r="K31" s="1">
        <f t="shared" si="64"/>
        <v>1</v>
      </c>
      <c r="L31" s="1">
        <f t="shared" si="64"/>
        <v>1</v>
      </c>
      <c r="M31" s="1">
        <f t="shared" si="64"/>
        <v>1</v>
      </c>
      <c r="N31" s="1">
        <f t="shared" si="64"/>
        <v>1</v>
      </c>
      <c r="O31" s="1">
        <f t="shared" si="64"/>
        <v>1</v>
      </c>
      <c r="R31">
        <f>AVERAGE(R36:U234)</f>
        <v>1614.3159804657439</v>
      </c>
    </row>
    <row r="33" spans="2:21" x14ac:dyDescent="0.3">
      <c r="B33" t="s">
        <v>17</v>
      </c>
      <c r="D33">
        <v>0</v>
      </c>
      <c r="E33">
        <v>27.89855072463768</v>
      </c>
      <c r="F33">
        <v>32.432220027937646</v>
      </c>
      <c r="G33">
        <v>48.642785311975629</v>
      </c>
      <c r="I33">
        <v>0</v>
      </c>
      <c r="J33">
        <v>27.89855072463768</v>
      </c>
      <c r="K33">
        <v>32.432220027937646</v>
      </c>
      <c r="L33">
        <v>48.642785311975629</v>
      </c>
    </row>
    <row r="34" spans="2:21" x14ac:dyDescent="0.3">
      <c r="B34" t="s">
        <v>18</v>
      </c>
      <c r="D34" s="1">
        <f>SUM(D36:D234)</f>
        <v>1283650</v>
      </c>
      <c r="E34" s="1">
        <f>SUM(E36:E234)</f>
        <v>614779</v>
      </c>
      <c r="F34" s="1">
        <f>SUM(F36:F234)</f>
        <v>600144</v>
      </c>
      <c r="G34" s="1">
        <f>SUM(G36:G234)</f>
        <v>580976</v>
      </c>
      <c r="I34">
        <f>SUM(I36:I234)</f>
        <v>1306134.851627754</v>
      </c>
      <c r="J34">
        <f>SUM(J36:J234)</f>
        <v>520151.29316603648</v>
      </c>
      <c r="K34">
        <f>SUM(K36:K234)</f>
        <v>503099.85192013066</v>
      </c>
      <c r="L34">
        <f>SUM(L36:L234)</f>
        <v>490384.87516455713</v>
      </c>
      <c r="R34">
        <f>AVERAGE(R36:R50)</f>
        <v>81637.579434755666</v>
      </c>
      <c r="S34">
        <f>AVERAGE(S36:S234)</f>
        <v>4.8219810985826612</v>
      </c>
      <c r="T34">
        <f>AVERAGE(T36:T234)</f>
        <v>2.4458347224383155</v>
      </c>
      <c r="U34">
        <f>AVERAGE(U36:U234)</f>
        <v>6.0132545328348961</v>
      </c>
    </row>
    <row r="36" spans="2:21" x14ac:dyDescent="0.3">
      <c r="B36">
        <v>0.5</v>
      </c>
      <c r="C36">
        <f>B36/1000</f>
        <v>5.0000000000000001E-4</v>
      </c>
      <c r="D36">
        <v>845910</v>
      </c>
      <c r="E36">
        <v>5542</v>
      </c>
      <c r="F36">
        <v>4924</v>
      </c>
      <c r="G36">
        <v>3923</v>
      </c>
      <c r="I36">
        <f>$D$34*(C36)*0.001*(1/$F$15^2*$F$14*EXP(-1*$C36^2/2/$F$15^2)+1/$G$15^2*$G$14*EXP(-1*$C36^2/2/$G$15^2)+1/$H$15^2*$H$14*EXP(-1*$C36^2/2/$H$15^2)+1/$I$15^2*$I$14*EXP(-1*$C36^2/2/$I$15^2)+1/$J$15^2*$J$14*EXP(-1*$C36^2/2/$J$15^2)+1/$K$15^2*$K$14*EXP(-1*$C36^2/2/$K$15^2)+1/$L$15^2*$L$14*EXP(-1*$C36^2/2/$L$15^2)+1/$M$15^2*$M$14*EXP(-1*$C36^2/2/$M$15^2)+1/$N$15^2*$N$14*EXP(-1*$C36^2/2/$N$15^2)+1/$O$15^2*$O$14*EXP(-1*$C36^2/2/$O$15^2))</f>
        <v>472019.20082502952</v>
      </c>
      <c r="J36">
        <f>$E$34*($C36)*0.001*(1/$F$20^2*$F$19*EXP(-1*$C36^2/2/$F$20^2)+1/$G$20^2*$G$19*EXP(-1*$C36^2/2/$G$20^2)+1/$H$20^2*$H$19*EXP(-1*$C36^2/2/$H$20^2)+1/$I$20^2*$I$19*EXP(-1*$C36^2/2/$I$20^2)+1/$J$20^2*$J$19*EXP(-1*$C36^2/2/$J$20^2)+1/$K$20^2*$K$19*EXP(-1*$C36^2/2/$K$20^2)+1/$L$20^2*$L$19*EXP(-1*$C36^2/2/$L$20^2)+1/$M$20^2*$M$19*EXP(-1*$C36^2/2/$M$20^2)+1/$N$20^2*$N$19*EXP(-1*$C36^2/2/$N$20^2)+1/$O$20^2*$O$19*EXP(-1*$C36^2/2/$O$20^2))</f>
        <v>4724.5417155098476</v>
      </c>
      <c r="K36">
        <f>$F$34*($C36)*0.001*(1/$F$25^2*$F$24*EXP(-1*$C36^2/2/$F$25^2)+1/$G$25^2*$G$24*EXP(-1*$C36^2/2/$G$25^2)+1/$H$25^2*$H$24*EXP(-1*$C36^2/2/$H$25^2)+1/$I$25^2*$I$24*EXP(-1*$C36^2/2/$I$25^2)+1/$J$25^2*$J$24*EXP(-1*$C36^2/2/$J$25^2)+1/$K$25^2*$K$24*EXP(-1*$C36^2/2/$K$25^2)+1/$L$25^2*$L$24*EXP(-1*$C36^2/2/$L$25^2)+1/$M$25^2*$M$24*EXP(-1*$C36^2/2/$M$25^2)+1/$N$25^2*$N$24*EXP(-1*$C36^2/2/$N$25^2)+1/$O$25^2*$O$24*EXP(-1*$C36^2/2/$O$25^2))</f>
        <v>4077.0736945567342</v>
      </c>
      <c r="L36">
        <f>$G$34*($C36)*0.001*(1/$F$30^2*$F$29*EXP(-1*$C36^2/2/$F$30^2)+1/$G$30^2*$G$29*EXP(-1*$C36^2/2/$G$30^2)+1/$H$30^2*$H$29*EXP(-1*$C36^2/2/$H$30^2)+1/$I$30^2*$I$29*EXP(-1*$C36^2/2/$I$30^2)+1/$J$30^2*$J$29*EXP(-1*$C36^2/2/$J$30^2)+1/$K$30^2*$K$29*EXP(-1*$C36^2/2/$K$30^2)+1/$L$30^2*$L$29*EXP(-1*$C36^2/2/$L$30^2)+1/$M$30^2*$M$29*EXP(-1*$C36^2/2/$M$30^2)+1/$N$30^2*$N$29*EXP(-1*$C36^2/2/$N$30^2)+1/$O$30^2*$O$29*EXP(-1*$C36^2/2/$O$30^2))</f>
        <v>2875.0474655929615</v>
      </c>
      <c r="M36">
        <f>I36*D$34/I$34</f>
        <v>463893.4841865254</v>
      </c>
      <c r="N36">
        <f>J36*E$34/J$34</f>
        <v>5584.0465446892067</v>
      </c>
      <c r="O36">
        <f>K36*F$34/K$34</f>
        <v>4863.5103071636404</v>
      </c>
      <c r="P36">
        <f>L36*G$34/L$34</f>
        <v>3406.1686258366494</v>
      </c>
      <c r="R36">
        <f>(D36-M36)^2/MAX(D36,1)</f>
        <v>172520.26616811089</v>
      </c>
      <c r="S36">
        <f t="shared" ref="S36:U36" si="65">(E36-N36)^2/MAX(E36,1)</f>
        <v>0.31900251178301287</v>
      </c>
      <c r="T36">
        <f t="shared" si="65"/>
        <v>0.74309564164036046</v>
      </c>
      <c r="U36">
        <f t="shared" si="65"/>
        <v>68.089388049854009</v>
      </c>
    </row>
    <row r="37" spans="2:21" x14ac:dyDescent="0.3">
      <c r="B37">
        <v>1.5</v>
      </c>
      <c r="C37">
        <f t="shared" ref="C37:C100" si="66">B37/1000</f>
        <v>1.5E-3</v>
      </c>
      <c r="D37">
        <v>200960</v>
      </c>
      <c r="E37">
        <v>10673</v>
      </c>
      <c r="F37">
        <v>9618</v>
      </c>
      <c r="G37">
        <v>7955</v>
      </c>
      <c r="I37">
        <f t="shared" ref="I37:I100" si="67">$D$34*(C37)*0.001*(1/$F$15^2*$F$14*EXP(-1*$C37^2/2/$F$15^2)+1/$G$15^2*$G$14*EXP(-1*$C37^2/2/$G$15^2)+1/$H$15^2*$H$14*EXP(-1*$C37^2/2/$H$15^2)+1/$I$15^2*$I$14*EXP(-1*$C37^2/2/$I$15^2)+1/$J$15^2*$J$14*EXP(-1*$C37^2/2/$J$15^2)+1/$K$15^2*$K$14*EXP(-1*$C37^2/2/$K$15^2)+1/$L$15^2*$L$14*EXP(-1*$C37^2/2/$L$15^2)+1/$M$15^2*$M$14*EXP(-1*$C37^2/2/$M$15^2)+1/$N$15^2*$N$14*EXP(-1*$C37^2/2/$N$15^2)+1/$O$15^2*$O$14*EXP(-1*$C37^2/2/$O$15^2))</f>
        <v>231447.11838391086</v>
      </c>
      <c r="J37">
        <f t="shared" ref="J37:J100" si="68">$E$34*($C37)*0.001*(1/$F$20^2*$F$19*EXP(-1*$C37^2/2/$F$20^2)+1/$G$20^2*$G$19*EXP(-1*$C37^2/2/$G$20^2)+1/$H$20^2*$H$19*EXP(-1*$C37^2/2/$H$20^2)+1/$I$20^2*$I$19*EXP(-1*$C37^2/2/$I$20^2)+1/$J$20^2*$J$19*EXP(-1*$C37^2/2/$J$20^2)+1/$K$20^2*$K$19*EXP(-1*$C37^2/2/$K$20^2)+1/$L$20^2*$L$19*EXP(-1*$C37^2/2/$L$20^2)+1/$M$20^2*$M$19*EXP(-1*$C37^2/2/$M$20^2)+1/$N$20^2*$N$19*EXP(-1*$C37^2/2/$N$20^2)+1/$O$20^2*$O$19*EXP(-1*$C37^2/2/$O$20^2))</f>
        <v>9584.7818117094957</v>
      </c>
      <c r="K37">
        <f t="shared" ref="K37:K100" si="69">$F$34*($C37)*0.001*(1/$F$25^2*$F$24*EXP(-1*$C37^2/2/$F$25^2)+1/$G$25^2*$G$24*EXP(-1*$C37^2/2/$G$25^2)+1/$H$25^2*$H$24*EXP(-1*$C37^2/2/$H$25^2)+1/$I$25^2*$I$24*EXP(-1*$C37^2/2/$I$25^2)+1/$J$25^2*$J$24*EXP(-1*$C37^2/2/$J$25^2)+1/$K$25^2*$K$24*EXP(-1*$C37^2/2/$K$25^2)+1/$L$25^2*$L$24*EXP(-1*$C37^2/2/$L$25^2)+1/$M$25^2*$M$24*EXP(-1*$C37^2/2/$M$25^2)+1/$N$25^2*$N$24*EXP(-1*$C37^2/2/$N$25^2)+1/$O$25^2*$O$24*EXP(-1*$C37^2/2/$O$25^2))</f>
        <v>8601.9444266426563</v>
      </c>
      <c r="L37">
        <f t="shared" ref="L37:L100" si="70">$G$34*($C37)*0.001*(1/$F$30^2*$F$29*EXP(-1*$C37^2/2/$F$30^2)+1/$G$30^2*$G$29*EXP(-1*$C37^2/2/$G$30^2)+1/$H$30^2*$H$29*EXP(-1*$C37^2/2/$H$30^2)+1/$I$30^2*$I$29*EXP(-1*$C37^2/2/$I$30^2)+1/$J$30^2*$J$29*EXP(-1*$C37^2/2/$J$30^2)+1/$K$30^2*$K$29*EXP(-1*$C37^2/2/$K$30^2)+1/$L$30^2*$L$29*EXP(-1*$C37^2/2/$L$30^2)+1/$M$30^2*$M$29*EXP(-1*$C37^2/2/$M$30^2)+1/$N$30^2*$N$29*EXP(-1*$C37^2/2/$N$30^2)+1/$O$30^2*$O$29*EXP(-1*$C37^2/2/$O$30^2))</f>
        <v>6664.6760404753149</v>
      </c>
      <c r="M37">
        <f t="shared" ref="M37:M100" si="71">I37*D$34/I$34</f>
        <v>227462.80228511908</v>
      </c>
      <c r="N37">
        <f t="shared" ref="N37:N100" si="72">J37*E$34/J$34</f>
        <v>11328.478184788461</v>
      </c>
      <c r="O37">
        <f t="shared" ref="O37:O100" si="73">K37*F$34/K$34</f>
        <v>10261.194306220121</v>
      </c>
      <c r="P37">
        <f t="shared" ref="P37:P100" si="74">L37*G$34/L$34</f>
        <v>7895.8732689132485</v>
      </c>
      <c r="R37">
        <f t="shared" ref="R37:R100" si="75">(D37-M37)^2/MAX(D37,1)</f>
        <v>3495.2156098930777</v>
      </c>
      <c r="S37">
        <f t="shared" ref="S37:S100" si="76">(E37-N37)^2/MAX(E37,1)</f>
        <v>40.255940291724471</v>
      </c>
      <c r="T37">
        <f t="shared" ref="T37:T100" si="77">(F37-O37)^2/MAX(F37,1)</f>
        <v>43.012987684963868</v>
      </c>
      <c r="U37">
        <f t="shared" ref="U37:U100" si="78">(G37-P37)^2/MAX(G37,1)</f>
        <v>0.43946830031490008</v>
      </c>
    </row>
    <row r="38" spans="2:21" x14ac:dyDescent="0.3">
      <c r="B38">
        <v>2.5</v>
      </c>
      <c r="C38">
        <f t="shared" si="66"/>
        <v>2.5000000000000001E-3</v>
      </c>
      <c r="D38">
        <v>89316</v>
      </c>
      <c r="E38">
        <v>12961</v>
      </c>
      <c r="F38">
        <v>11740</v>
      </c>
      <c r="G38">
        <v>9831</v>
      </c>
      <c r="I38">
        <f t="shared" si="67"/>
        <v>136039.84053434746</v>
      </c>
      <c r="J38">
        <f t="shared" si="68"/>
        <v>10985.274330895412</v>
      </c>
      <c r="K38">
        <f t="shared" si="69"/>
        <v>9919.053093393004</v>
      </c>
      <c r="L38">
        <f t="shared" si="70"/>
        <v>7962.5428647005365</v>
      </c>
      <c r="M38">
        <f t="shared" si="71"/>
        <v>133697.94174337186</v>
      </c>
      <c r="N38">
        <f t="shared" si="72"/>
        <v>12983.753105306178</v>
      </c>
      <c r="O38">
        <f t="shared" si="73"/>
        <v>11832.363251472978</v>
      </c>
      <c r="P38">
        <f t="shared" si="74"/>
        <v>9433.5011898764387</v>
      </c>
      <c r="R38">
        <f t="shared" si="75"/>
        <v>22053.794985355969</v>
      </c>
      <c r="S38">
        <f t="shared" si="76"/>
        <v>3.9943198910115274E-2</v>
      </c>
      <c r="T38">
        <f t="shared" si="77"/>
        <v>0.72665845167466447</v>
      </c>
      <c r="U38">
        <f t="shared" si="78"/>
        <v>16.072149735494559</v>
      </c>
    </row>
    <row r="39" spans="2:21" x14ac:dyDescent="0.3">
      <c r="B39">
        <v>3.5</v>
      </c>
      <c r="C39">
        <f t="shared" si="66"/>
        <v>3.5000000000000001E-3</v>
      </c>
      <c r="D39">
        <v>47510</v>
      </c>
      <c r="E39">
        <v>13655</v>
      </c>
      <c r="F39">
        <v>12747</v>
      </c>
      <c r="G39">
        <v>11052</v>
      </c>
      <c r="I39">
        <f t="shared" si="67"/>
        <v>90425.155432375541</v>
      </c>
      <c r="J39">
        <f t="shared" si="68"/>
        <v>11928.518795460059</v>
      </c>
      <c r="K39">
        <f t="shared" si="69"/>
        <v>10801.227873217071</v>
      </c>
      <c r="L39">
        <f t="shared" si="70"/>
        <v>8642.9252365379089</v>
      </c>
      <c r="M39">
        <f t="shared" si="71"/>
        <v>88868.504370825714</v>
      </c>
      <c r="N39">
        <f t="shared" si="72"/>
        <v>14098.595837217803</v>
      </c>
      <c r="O39">
        <f t="shared" si="73"/>
        <v>12884.702859688137</v>
      </c>
      <c r="P39">
        <f t="shared" si="74"/>
        <v>10239.573825636146</v>
      </c>
      <c r="R39">
        <f t="shared" si="75"/>
        <v>36003.491555285407</v>
      </c>
      <c r="S39">
        <f t="shared" si="76"/>
        <v>14.410638359352873</v>
      </c>
      <c r="T39">
        <f t="shared" si="77"/>
        <v>1.4875717867961744</v>
      </c>
      <c r="U39">
        <f t="shared" si="78"/>
        <v>59.720981613417301</v>
      </c>
    </row>
    <row r="40" spans="2:21" x14ac:dyDescent="0.3">
      <c r="B40">
        <v>4.5</v>
      </c>
      <c r="C40">
        <f t="shared" si="66"/>
        <v>4.4999999999999997E-3</v>
      </c>
      <c r="D40">
        <v>28403</v>
      </c>
      <c r="E40">
        <v>14047</v>
      </c>
      <c r="F40">
        <v>13055</v>
      </c>
      <c r="G40">
        <v>11476</v>
      </c>
      <c r="I40">
        <f t="shared" si="67"/>
        <v>66837.720565417549</v>
      </c>
      <c r="J40">
        <f t="shared" si="68"/>
        <v>12302.331855364757</v>
      </c>
      <c r="K40">
        <f t="shared" si="69"/>
        <v>11253.983959373711</v>
      </c>
      <c r="L40">
        <f t="shared" si="70"/>
        <v>9172.863206182803</v>
      </c>
      <c r="M40">
        <f t="shared" si="71"/>
        <v>65687.122502608181</v>
      </c>
      <c r="N40">
        <f t="shared" si="72"/>
        <v>14540.414250772708</v>
      </c>
      <c r="O40">
        <f t="shared" si="73"/>
        <v>13424.792163100468</v>
      </c>
      <c r="P40">
        <f t="shared" si="74"/>
        <v>10867.409750936855</v>
      </c>
      <c r="R40">
        <f t="shared" si="75"/>
        <v>48942.217047125087</v>
      </c>
      <c r="S40">
        <f t="shared" si="76"/>
        <v>17.331645395144378</v>
      </c>
      <c r="T40">
        <f t="shared" si="77"/>
        <v>10.474626111874635</v>
      </c>
      <c r="U40">
        <f t="shared" si="78"/>
        <v>32.274493835373043</v>
      </c>
    </row>
    <row r="41" spans="2:21" x14ac:dyDescent="0.3">
      <c r="B41">
        <v>5.5</v>
      </c>
      <c r="C41">
        <f t="shared" si="66"/>
        <v>5.4999999999999997E-3</v>
      </c>
      <c r="D41">
        <v>18380</v>
      </c>
      <c r="E41">
        <v>14029</v>
      </c>
      <c r="F41">
        <v>13126</v>
      </c>
      <c r="G41">
        <v>11582</v>
      </c>
      <c r="I41">
        <f t="shared" si="67"/>
        <v>53321.95459047606</v>
      </c>
      <c r="J41">
        <f t="shared" si="68"/>
        <v>12257.218202422093</v>
      </c>
      <c r="K41">
        <f t="shared" si="69"/>
        <v>11315.138030898863</v>
      </c>
      <c r="L41">
        <f t="shared" si="70"/>
        <v>9443.1876931340212</v>
      </c>
      <c r="M41">
        <f t="shared" si="71"/>
        <v>52404.027750093126</v>
      </c>
      <c r="N41">
        <f t="shared" si="72"/>
        <v>14487.093367393523</v>
      </c>
      <c r="O41">
        <f t="shared" si="73"/>
        <v>13497.742391492142</v>
      </c>
      <c r="P41">
        <f t="shared" si="74"/>
        <v>11187.672563035758</v>
      </c>
      <c r="R41">
        <f t="shared" si="75"/>
        <v>62983.376732269156</v>
      </c>
      <c r="S41">
        <f t="shared" si="76"/>
        <v>14.958267392539563</v>
      </c>
      <c r="T41">
        <f t="shared" si="77"/>
        <v>10.528143046800007</v>
      </c>
      <c r="U41">
        <f t="shared" si="78"/>
        <v>13.425498838092594</v>
      </c>
    </row>
    <row r="42" spans="2:21" x14ac:dyDescent="0.3">
      <c r="B42">
        <v>6.5</v>
      </c>
      <c r="C42">
        <f t="shared" si="66"/>
        <v>6.4999999999999997E-3</v>
      </c>
      <c r="D42">
        <v>12225</v>
      </c>
      <c r="E42">
        <v>13650</v>
      </c>
      <c r="F42">
        <v>12849</v>
      </c>
      <c r="G42">
        <v>11614</v>
      </c>
      <c r="I42">
        <f t="shared" si="67"/>
        <v>45431.667839407921</v>
      </c>
      <c r="J42">
        <f t="shared" si="68"/>
        <v>12001.57543764902</v>
      </c>
      <c r="K42">
        <f t="shared" si="69"/>
        <v>11150.78480042312</v>
      </c>
      <c r="L42">
        <f t="shared" si="70"/>
        <v>9492.3903649717213</v>
      </c>
      <c r="M42">
        <f t="shared" si="71"/>
        <v>44649.570715747657</v>
      </c>
      <c r="N42">
        <f t="shared" si="72"/>
        <v>14184.943194262536</v>
      </c>
      <c r="O42">
        <f t="shared" si="73"/>
        <v>13301.686668608938</v>
      </c>
      <c r="P42">
        <f t="shared" si="74"/>
        <v>11245.964677905709</v>
      </c>
      <c r="R42">
        <f t="shared" si="75"/>
        <v>86000.22790188306</v>
      </c>
      <c r="S42">
        <f t="shared" si="76"/>
        <v>20.964411801304426</v>
      </c>
      <c r="T42">
        <f t="shared" si="77"/>
        <v>15.948729079014582</v>
      </c>
      <c r="U42">
        <f t="shared" si="78"/>
        <v>11.662648382043075</v>
      </c>
    </row>
    <row r="43" spans="2:21" x14ac:dyDescent="0.3">
      <c r="B43">
        <v>7.5</v>
      </c>
      <c r="C43">
        <f t="shared" si="66"/>
        <v>7.4999999999999997E-3</v>
      </c>
      <c r="D43">
        <v>8616</v>
      </c>
      <c r="E43">
        <v>13703</v>
      </c>
      <c r="F43">
        <v>12842</v>
      </c>
      <c r="G43">
        <v>11707</v>
      </c>
      <c r="I43">
        <f t="shared" si="67"/>
        <v>39919.262706414447</v>
      </c>
      <c r="J43">
        <f t="shared" si="68"/>
        <v>11672.319900024439</v>
      </c>
      <c r="K43">
        <f t="shared" si="69"/>
        <v>10885.889063526018</v>
      </c>
      <c r="L43">
        <f t="shared" si="70"/>
        <v>9399.5299102118006</v>
      </c>
      <c r="M43">
        <f t="shared" si="71"/>
        <v>39232.060540478466</v>
      </c>
      <c r="N43">
        <f t="shared" si="72"/>
        <v>13795.788360227185</v>
      </c>
      <c r="O43">
        <f t="shared" si="73"/>
        <v>12985.694551899644</v>
      </c>
      <c r="P43">
        <f t="shared" si="74"/>
        <v>11135.949670720802</v>
      </c>
      <c r="R43">
        <f t="shared" si="75"/>
        <v>108790.98920824543</v>
      </c>
      <c r="S43">
        <f t="shared" si="76"/>
        <v>0.62830619526015041</v>
      </c>
      <c r="T43">
        <f t="shared" si="77"/>
        <v>1.6078589196106023</v>
      </c>
      <c r="U43">
        <f t="shared" si="78"/>
        <v>27.854999450745769</v>
      </c>
    </row>
    <row r="44" spans="2:21" x14ac:dyDescent="0.3">
      <c r="B44">
        <v>8.5</v>
      </c>
      <c r="C44">
        <f t="shared" si="66"/>
        <v>8.5000000000000006E-3</v>
      </c>
      <c r="D44">
        <v>6365</v>
      </c>
      <c r="E44">
        <v>13186</v>
      </c>
      <c r="F44">
        <v>12414</v>
      </c>
      <c r="G44">
        <v>11418</v>
      </c>
      <c r="I44">
        <f t="shared" si="67"/>
        <v>34937.132620225777</v>
      </c>
      <c r="J44">
        <f t="shared" si="68"/>
        <v>11329.574935415192</v>
      </c>
      <c r="K44">
        <f t="shared" si="69"/>
        <v>10592.692647821947</v>
      </c>
      <c r="L44">
        <f t="shared" si="70"/>
        <v>9228.471483419642</v>
      </c>
      <c r="M44">
        <f t="shared" si="71"/>
        <v>34335.696832576476</v>
      </c>
      <c r="N44">
        <f t="shared" si="72"/>
        <v>13390.69005639533</v>
      </c>
      <c r="O44">
        <f t="shared" si="73"/>
        <v>12635.94276995271</v>
      </c>
      <c r="P44">
        <f t="shared" si="74"/>
        <v>10933.290809085536</v>
      </c>
      <c r="R44">
        <f t="shared" si="75"/>
        <v>122915.927933999</v>
      </c>
      <c r="S44">
        <f t="shared" si="76"/>
        <v>3.1774623985380845</v>
      </c>
      <c r="T44">
        <f t="shared" si="77"/>
        <v>3.9679872026970648</v>
      </c>
      <c r="U44">
        <f t="shared" si="78"/>
        <v>20.576545783583295</v>
      </c>
    </row>
    <row r="45" spans="2:21" x14ac:dyDescent="0.3">
      <c r="B45">
        <v>9.5</v>
      </c>
      <c r="C45">
        <f t="shared" si="66"/>
        <v>9.4999999999999998E-3</v>
      </c>
      <c r="D45">
        <v>4734</v>
      </c>
      <c r="E45">
        <v>12755</v>
      </c>
      <c r="F45">
        <v>12187</v>
      </c>
      <c r="G45">
        <v>11089</v>
      </c>
      <c r="I45">
        <f t="shared" si="67"/>
        <v>29987.432838049943</v>
      </c>
      <c r="J45">
        <f t="shared" si="68"/>
        <v>10983.366027580905</v>
      </c>
      <c r="K45">
        <f t="shared" si="69"/>
        <v>10295.827042764087</v>
      </c>
      <c r="L45">
        <f t="shared" si="70"/>
        <v>9024.5403582914914</v>
      </c>
      <c r="M45">
        <f t="shared" si="71"/>
        <v>29471.205147455439</v>
      </c>
      <c r="N45">
        <f t="shared" si="72"/>
        <v>12981.497636909187</v>
      </c>
      <c r="O45">
        <f t="shared" si="73"/>
        <v>12281.814039837067</v>
      </c>
      <c r="P45">
        <f t="shared" si="74"/>
        <v>10691.686519571722</v>
      </c>
      <c r="R45">
        <f t="shared" si="75"/>
        <v>129262.6359331001</v>
      </c>
      <c r="S45">
        <f t="shared" si="76"/>
        <v>4.0220446511521812</v>
      </c>
      <c r="T45">
        <f t="shared" si="77"/>
        <v>0.73764684911995737</v>
      </c>
      <c r="U45">
        <f t="shared" si="78"/>
        <v>14.235548898009897</v>
      </c>
    </row>
    <row r="46" spans="2:21" x14ac:dyDescent="0.3">
      <c r="B46">
        <v>10.5</v>
      </c>
      <c r="C46">
        <f t="shared" si="66"/>
        <v>1.0500000000000001E-2</v>
      </c>
      <c r="D46">
        <v>3602</v>
      </c>
      <c r="E46">
        <v>12113</v>
      </c>
      <c r="F46">
        <v>11799</v>
      </c>
      <c r="G46">
        <v>10851</v>
      </c>
      <c r="I46">
        <f t="shared" si="67"/>
        <v>25131.995273988312</v>
      </c>
      <c r="J46">
        <f t="shared" si="68"/>
        <v>10631.407358412429</v>
      </c>
      <c r="K46">
        <f t="shared" si="69"/>
        <v>9996.3583293637348</v>
      </c>
      <c r="L46">
        <f t="shared" si="70"/>
        <v>8812.532205426076</v>
      </c>
      <c r="M46">
        <f t="shared" si="71"/>
        <v>24699.352975116333</v>
      </c>
      <c r="N46">
        <f t="shared" si="72"/>
        <v>12565.509439791205</v>
      </c>
      <c r="O46">
        <f t="shared" si="73"/>
        <v>11924.580081510494</v>
      </c>
      <c r="P46">
        <f t="shared" si="74"/>
        <v>10440.513094661737</v>
      </c>
      <c r="R46">
        <f t="shared" si="75"/>
        <v>123569.76750601054</v>
      </c>
      <c r="S46">
        <f t="shared" si="76"/>
        <v>16.90454826221006</v>
      </c>
      <c r="T46">
        <f t="shared" si="77"/>
        <v>1.3365841912180958</v>
      </c>
      <c r="U46">
        <f t="shared" si="78"/>
        <v>15.528476587796867</v>
      </c>
    </row>
    <row r="47" spans="2:21" x14ac:dyDescent="0.3">
      <c r="B47">
        <v>11.5</v>
      </c>
      <c r="C47">
        <f t="shared" si="66"/>
        <v>1.15E-2</v>
      </c>
      <c r="D47">
        <v>2811</v>
      </c>
      <c r="E47">
        <v>11985</v>
      </c>
      <c r="F47">
        <v>11551</v>
      </c>
      <c r="G47">
        <v>10518</v>
      </c>
      <c r="I47">
        <f t="shared" si="67"/>
        <v>20537.041107772915</v>
      </c>
      <c r="J47">
        <f t="shared" si="68"/>
        <v>10276.681127710064</v>
      </c>
      <c r="K47">
        <f t="shared" si="69"/>
        <v>9692.8050537653362</v>
      </c>
      <c r="L47">
        <f t="shared" si="70"/>
        <v>8600.688145760012</v>
      </c>
      <c r="M47">
        <f t="shared" si="71"/>
        <v>20183.500030750216</v>
      </c>
      <c r="N47">
        <f t="shared" si="72"/>
        <v>12146.250196855215</v>
      </c>
      <c r="O47">
        <f t="shared" si="73"/>
        <v>11562.473679897706</v>
      </c>
      <c r="P47">
        <f t="shared" si="74"/>
        <v>10189.534076666432</v>
      </c>
      <c r="R47">
        <f t="shared" si="75"/>
        <v>107365.26407627757</v>
      </c>
      <c r="S47">
        <f t="shared" si="76"/>
        <v>2.1695140580597099</v>
      </c>
      <c r="T47">
        <f t="shared" si="77"/>
        <v>1.1396877360837446E-2</v>
      </c>
      <c r="U47">
        <f t="shared" si="78"/>
        <v>10.25764050117639</v>
      </c>
    </row>
    <row r="48" spans="2:21" x14ac:dyDescent="0.3">
      <c r="B48">
        <v>12.5</v>
      </c>
      <c r="C48">
        <f t="shared" si="66"/>
        <v>1.2500000000000001E-2</v>
      </c>
      <c r="D48">
        <v>2189</v>
      </c>
      <c r="E48">
        <v>11592</v>
      </c>
      <c r="F48">
        <v>11009</v>
      </c>
      <c r="G48">
        <v>10267</v>
      </c>
      <c r="I48">
        <f t="shared" si="67"/>
        <v>16345.772186772863</v>
      </c>
      <c r="J48">
        <f t="shared" si="68"/>
        <v>9926.7843701781458</v>
      </c>
      <c r="K48">
        <f t="shared" si="69"/>
        <v>9388.2326012660105</v>
      </c>
      <c r="L48">
        <f t="shared" si="70"/>
        <v>8388.9926541275436</v>
      </c>
      <c r="M48">
        <f t="shared" si="71"/>
        <v>16064.382970412376</v>
      </c>
      <c r="N48">
        <f t="shared" si="72"/>
        <v>11732.699021408938</v>
      </c>
      <c r="O48">
        <f t="shared" si="73"/>
        <v>11199.151509884876</v>
      </c>
      <c r="P48">
        <f t="shared" si="74"/>
        <v>9938.7310723825121</v>
      </c>
      <c r="R48">
        <f t="shared" si="75"/>
        <v>87951.69144614425</v>
      </c>
      <c r="S48">
        <f t="shared" si="76"/>
        <v>1.7077479835604619</v>
      </c>
      <c r="T48">
        <f t="shared" si="77"/>
        <v>3.284367037105826</v>
      </c>
      <c r="U48">
        <f t="shared" si="78"/>
        <v>10.495810737229521</v>
      </c>
    </row>
    <row r="49" spans="2:21" x14ac:dyDescent="0.3">
      <c r="B49">
        <v>13.5</v>
      </c>
      <c r="C49">
        <f t="shared" si="66"/>
        <v>1.35E-2</v>
      </c>
      <c r="D49">
        <v>1709</v>
      </c>
      <c r="E49">
        <v>11008</v>
      </c>
      <c r="F49">
        <v>10648</v>
      </c>
      <c r="G49">
        <v>9833</v>
      </c>
      <c r="I49">
        <f t="shared" si="67"/>
        <v>12659.094491688817</v>
      </c>
      <c r="J49">
        <f t="shared" si="68"/>
        <v>9588.4311410386163</v>
      </c>
      <c r="K49">
        <f t="shared" si="69"/>
        <v>9088.3691069495981</v>
      </c>
      <c r="L49">
        <f t="shared" si="70"/>
        <v>8176.0426994253367</v>
      </c>
      <c r="M49">
        <f t="shared" si="71"/>
        <v>12441.170698419986</v>
      </c>
      <c r="N49">
        <f t="shared" si="72"/>
        <v>11332.791412622562</v>
      </c>
      <c r="O49">
        <f t="shared" si="73"/>
        <v>10841.446620395862</v>
      </c>
      <c r="P49">
        <f t="shared" si="74"/>
        <v>9686.4418621136338</v>
      </c>
      <c r="R49">
        <f t="shared" si="75"/>
        <v>67395.838443548579</v>
      </c>
      <c r="S49">
        <f t="shared" si="76"/>
        <v>9.5829816236700172</v>
      </c>
      <c r="T49">
        <f t="shared" si="77"/>
        <v>3.5144247692130604</v>
      </c>
      <c r="U49">
        <f t="shared" si="78"/>
        <v>2.1844083983239235</v>
      </c>
    </row>
    <row r="50" spans="2:21" x14ac:dyDescent="0.3">
      <c r="B50">
        <v>14.5</v>
      </c>
      <c r="C50">
        <f t="shared" si="66"/>
        <v>1.4500000000000001E-2</v>
      </c>
      <c r="D50">
        <v>1401</v>
      </c>
      <c r="E50">
        <v>10648</v>
      </c>
      <c r="F50">
        <v>10449</v>
      </c>
      <c r="G50">
        <v>9626</v>
      </c>
      <c r="I50">
        <f t="shared" si="67"/>
        <v>9532.7575512947951</v>
      </c>
      <c r="J50">
        <f t="shared" si="68"/>
        <v>9264.5545365038233</v>
      </c>
      <c r="K50">
        <f t="shared" si="69"/>
        <v>8798.0520566596406</v>
      </c>
      <c r="L50">
        <f t="shared" si="70"/>
        <v>7962.1072321826023</v>
      </c>
      <c r="M50">
        <f t="shared" si="71"/>
        <v>9368.6530265000602</v>
      </c>
      <c r="N50">
        <f t="shared" si="72"/>
        <v>10949.994065628873</v>
      </c>
      <c r="O50">
        <f t="shared" si="73"/>
        <v>10495.129611626644</v>
      </c>
      <c r="P50">
        <f t="shared" si="74"/>
        <v>9432.9850808964165</v>
      </c>
      <c r="R50">
        <f t="shared" si="75"/>
        <v>45312.986974086773</v>
      </c>
      <c r="S50">
        <f t="shared" si="76"/>
        <v>8.565027768130717</v>
      </c>
      <c r="T50">
        <f t="shared" si="77"/>
        <v>0.20365021234807215</v>
      </c>
      <c r="U50">
        <f t="shared" si="78"/>
        <v>3.8702222103223423</v>
      </c>
    </row>
    <row r="51" spans="2:21" x14ac:dyDescent="0.3">
      <c r="B51">
        <v>15.5</v>
      </c>
      <c r="C51">
        <f t="shared" si="66"/>
        <v>1.55E-2</v>
      </c>
      <c r="D51">
        <v>1164</v>
      </c>
      <c r="E51">
        <v>10255</v>
      </c>
      <c r="F51">
        <v>9941</v>
      </c>
      <c r="G51">
        <v>9563</v>
      </c>
      <c r="I51">
        <f t="shared" si="67"/>
        <v>6977.303262976623</v>
      </c>
      <c r="J51">
        <f t="shared" si="68"/>
        <v>8954.6873330518192</v>
      </c>
      <c r="K51">
        <f t="shared" si="69"/>
        <v>8519.486374257016</v>
      </c>
      <c r="L51">
        <f t="shared" si="70"/>
        <v>7749.2162324828751</v>
      </c>
      <c r="M51">
        <f t="shared" si="71"/>
        <v>6857.1903753721308</v>
      </c>
      <c r="N51">
        <f t="shared" si="72"/>
        <v>10583.754758000718</v>
      </c>
      <c r="O51">
        <f t="shared" si="73"/>
        <v>10162.830720538161</v>
      </c>
      <c r="P51">
        <f t="shared" si="74"/>
        <v>9180.7657166673634</v>
      </c>
      <c r="R51">
        <f t="shared" si="75"/>
        <v>27845.71877167514</v>
      </c>
      <c r="S51">
        <f t="shared" si="76"/>
        <v>10.539219006154111</v>
      </c>
      <c r="T51">
        <f t="shared" si="77"/>
        <v>4.950092402623433</v>
      </c>
      <c r="U51">
        <f t="shared" si="78"/>
        <v>15.277951203054927</v>
      </c>
    </row>
    <row r="52" spans="2:21" x14ac:dyDescent="0.3">
      <c r="B52">
        <v>16.5</v>
      </c>
      <c r="C52">
        <f t="shared" si="66"/>
        <v>1.6500000000000001E-2</v>
      </c>
      <c r="D52">
        <v>1009</v>
      </c>
      <c r="E52">
        <v>10026</v>
      </c>
      <c r="F52">
        <v>9636</v>
      </c>
      <c r="G52">
        <v>9315</v>
      </c>
      <c r="I52">
        <f t="shared" si="67"/>
        <v>4963.2690729890192</v>
      </c>
      <c r="J52">
        <f t="shared" si="68"/>
        <v>8656.765375394014</v>
      </c>
      <c r="K52">
        <f t="shared" si="69"/>
        <v>8252.467887356619</v>
      </c>
      <c r="L52">
        <f t="shared" si="70"/>
        <v>7540.0260361552655</v>
      </c>
      <c r="M52">
        <f t="shared" si="71"/>
        <v>4877.8273832923542</v>
      </c>
      <c r="N52">
        <f t="shared" si="72"/>
        <v>10231.633816241483</v>
      </c>
      <c r="O52">
        <f t="shared" si="73"/>
        <v>9844.3063914397844</v>
      </c>
      <c r="P52">
        <f t="shared" si="74"/>
        <v>8932.9308227774454</v>
      </c>
      <c r="R52">
        <f t="shared" si="75"/>
        <v>14834.316473451699</v>
      </c>
      <c r="S52">
        <f t="shared" si="76"/>
        <v>4.2175609796564988</v>
      </c>
      <c r="T52">
        <f t="shared" si="77"/>
        <v>4.5030669068767839</v>
      </c>
      <c r="U52">
        <f t="shared" si="78"/>
        <v>15.671160084113776</v>
      </c>
    </row>
    <row r="53" spans="2:21" x14ac:dyDescent="0.3">
      <c r="B53">
        <v>17.5</v>
      </c>
      <c r="C53">
        <f t="shared" si="66"/>
        <v>1.7500000000000002E-2</v>
      </c>
      <c r="D53">
        <v>844</v>
      </c>
      <c r="E53">
        <v>9622</v>
      </c>
      <c r="F53">
        <v>9416</v>
      </c>
      <c r="G53">
        <v>8980</v>
      </c>
      <c r="I53">
        <f t="shared" si="67"/>
        <v>3431.6286435903298</v>
      </c>
      <c r="J53">
        <f t="shared" si="68"/>
        <v>8368.7686347665094</v>
      </c>
      <c r="K53">
        <f t="shared" si="69"/>
        <v>7995.5154407300488</v>
      </c>
      <c r="L53">
        <f t="shared" si="70"/>
        <v>7336.7296251528278</v>
      </c>
      <c r="M53">
        <f t="shared" si="71"/>
        <v>3372.5538391805703</v>
      </c>
      <c r="N53">
        <f t="shared" si="72"/>
        <v>9891.2437210279368</v>
      </c>
      <c r="O53">
        <f t="shared" si="73"/>
        <v>9537.7897654862973</v>
      </c>
      <c r="P53">
        <f t="shared" si="74"/>
        <v>8692.0785011414664</v>
      </c>
      <c r="R53">
        <f t="shared" si="75"/>
        <v>7575.3371062023716</v>
      </c>
      <c r="S53">
        <f t="shared" si="76"/>
        <v>7.5340034621668508</v>
      </c>
      <c r="T53">
        <f t="shared" si="77"/>
        <v>1.5752704946057012</v>
      </c>
      <c r="U53">
        <f t="shared" si="78"/>
        <v>9.2314910361853642</v>
      </c>
    </row>
    <row r="54" spans="2:21" x14ac:dyDescent="0.3">
      <c r="B54">
        <v>18.5</v>
      </c>
      <c r="C54">
        <f t="shared" si="66"/>
        <v>1.8499999999999999E-2</v>
      </c>
      <c r="D54">
        <v>760</v>
      </c>
      <c r="E54">
        <v>9234</v>
      </c>
      <c r="F54">
        <v>9208</v>
      </c>
      <c r="G54">
        <v>8668</v>
      </c>
      <c r="I54">
        <f t="shared" si="67"/>
        <v>2306.5946342599204</v>
      </c>
      <c r="J54">
        <f t="shared" si="68"/>
        <v>8089.5769955474516</v>
      </c>
      <c r="K54">
        <f t="shared" si="69"/>
        <v>7746.9876519315567</v>
      </c>
      <c r="L54">
        <f t="shared" si="70"/>
        <v>7140.5180569013219</v>
      </c>
      <c r="M54">
        <f t="shared" si="71"/>
        <v>2266.8870665060444</v>
      </c>
      <c r="N54">
        <f t="shared" si="72"/>
        <v>9561.2605814634553</v>
      </c>
      <c r="O54">
        <f t="shared" si="73"/>
        <v>9241.3228499993875</v>
      </c>
      <c r="P54">
        <f t="shared" si="74"/>
        <v>8459.6198388749472</v>
      </c>
      <c r="R54">
        <f t="shared" si="75"/>
        <v>2987.7745147410419</v>
      </c>
      <c r="S54">
        <f t="shared" si="76"/>
        <v>11.598385118020236</v>
      </c>
      <c r="T54">
        <f t="shared" si="77"/>
        <v>0.12059212989592503</v>
      </c>
      <c r="U54">
        <f t="shared" si="78"/>
        <v>5.0094937183321386</v>
      </c>
    </row>
    <row r="55" spans="2:21" x14ac:dyDescent="0.3">
      <c r="B55">
        <v>19.5</v>
      </c>
      <c r="C55">
        <f t="shared" si="66"/>
        <v>1.95E-2</v>
      </c>
      <c r="D55">
        <v>639</v>
      </c>
      <c r="E55">
        <v>9080</v>
      </c>
      <c r="F55">
        <v>8991</v>
      </c>
      <c r="G55">
        <v>8436</v>
      </c>
      <c r="I55">
        <f t="shared" si="67"/>
        <v>1507.5966285589345</v>
      </c>
      <c r="J55">
        <f t="shared" si="68"/>
        <v>7819.0900195944341</v>
      </c>
      <c r="K55">
        <f t="shared" si="69"/>
        <v>7505.76257785076</v>
      </c>
      <c r="L55">
        <f t="shared" si="70"/>
        <v>6951.5751095130472</v>
      </c>
      <c r="M55">
        <f t="shared" si="71"/>
        <v>1481.6436525202009</v>
      </c>
      <c r="N55">
        <f t="shared" si="72"/>
        <v>9241.5656873543703</v>
      </c>
      <c r="O55">
        <f t="shared" si="73"/>
        <v>8953.5672875466917</v>
      </c>
      <c r="P55">
        <f t="shared" si="74"/>
        <v>8235.7725642928872</v>
      </c>
      <c r="R55">
        <f t="shared" si="75"/>
        <v>1111.1867372966904</v>
      </c>
      <c r="S55">
        <f t="shared" si="76"/>
        <v>2.8748316443050812</v>
      </c>
      <c r="T55">
        <f t="shared" si="77"/>
        <v>0.15584561913158326</v>
      </c>
      <c r="U55">
        <f t="shared" si="78"/>
        <v>4.7523738750410143</v>
      </c>
    </row>
    <row r="56" spans="2:21" x14ac:dyDescent="0.3">
      <c r="B56">
        <v>20.5</v>
      </c>
      <c r="C56">
        <f t="shared" si="66"/>
        <v>2.0500000000000001E-2</v>
      </c>
      <c r="D56">
        <v>528</v>
      </c>
      <c r="E56">
        <v>8803</v>
      </c>
      <c r="F56">
        <v>8743</v>
      </c>
      <c r="G56">
        <v>8364</v>
      </c>
      <c r="I56">
        <f t="shared" si="67"/>
        <v>958.40288019264437</v>
      </c>
      <c r="J56">
        <f t="shared" si="68"/>
        <v>7557.9148085205225</v>
      </c>
      <c r="K56">
        <f t="shared" si="69"/>
        <v>7271.4464139153788</v>
      </c>
      <c r="L56">
        <f t="shared" si="70"/>
        <v>6769.3795988348656</v>
      </c>
      <c r="M56">
        <f t="shared" si="71"/>
        <v>941.90416527520085</v>
      </c>
      <c r="N56">
        <f t="shared" si="72"/>
        <v>8932.8765863209246</v>
      </c>
      <c r="O56">
        <f t="shared" si="73"/>
        <v>8674.0533116388615</v>
      </c>
      <c r="P56">
        <f t="shared" si="74"/>
        <v>8019.9192124205501</v>
      </c>
      <c r="R56">
        <f t="shared" si="75"/>
        <v>324.46336748515296</v>
      </c>
      <c r="S56">
        <f t="shared" si="76"/>
        <v>1.9161567277492428</v>
      </c>
      <c r="T56">
        <f t="shared" si="77"/>
        <v>0.54370877684638597</v>
      </c>
      <c r="U56">
        <f t="shared" si="78"/>
        <v>14.154900571651661</v>
      </c>
    </row>
    <row r="57" spans="2:21" x14ac:dyDescent="0.3">
      <c r="B57">
        <v>21.5</v>
      </c>
      <c r="C57">
        <f t="shared" si="66"/>
        <v>2.1499999999999998E-2</v>
      </c>
      <c r="D57">
        <v>422</v>
      </c>
      <c r="E57">
        <v>8641</v>
      </c>
      <c r="F57">
        <v>8303</v>
      </c>
      <c r="G57">
        <v>8006</v>
      </c>
      <c r="I57">
        <f t="shared" si="67"/>
        <v>592.73421598007815</v>
      </c>
      <c r="J57">
        <f t="shared" si="68"/>
        <v>7306.9218316251427</v>
      </c>
      <c r="K57">
        <f t="shared" si="69"/>
        <v>7044.2569241131932</v>
      </c>
      <c r="L57">
        <f t="shared" si="70"/>
        <v>6593.0897911193733</v>
      </c>
      <c r="M57">
        <f t="shared" si="71"/>
        <v>582.53041437077582</v>
      </c>
      <c r="N57">
        <f t="shared" si="72"/>
        <v>8636.2221064223049</v>
      </c>
      <c r="O57">
        <f t="shared" si="73"/>
        <v>8403.0406912863364</v>
      </c>
      <c r="P57">
        <f t="shared" si="74"/>
        <v>7811.0625520414005</v>
      </c>
      <c r="R57">
        <f t="shared" si="75"/>
        <v>61.066383739462054</v>
      </c>
      <c r="S57">
        <f t="shared" si="76"/>
        <v>2.6418547667839106E-3</v>
      </c>
      <c r="T57">
        <f t="shared" si="77"/>
        <v>1.2053643156748233</v>
      </c>
      <c r="U57">
        <f t="shared" si="78"/>
        <v>4.7465161899340096</v>
      </c>
    </row>
    <row r="58" spans="2:21" x14ac:dyDescent="0.3">
      <c r="B58">
        <v>22.5</v>
      </c>
      <c r="C58">
        <f t="shared" si="66"/>
        <v>2.2499999999999999E-2</v>
      </c>
      <c r="D58">
        <v>369</v>
      </c>
      <c r="E58">
        <v>8208</v>
      </c>
      <c r="F58">
        <v>7982</v>
      </c>
      <c r="G58">
        <v>7845</v>
      </c>
      <c r="I58">
        <f t="shared" si="67"/>
        <v>356.70664918643774</v>
      </c>
      <c r="J58">
        <f t="shared" si="68"/>
        <v>7066.8641949604216</v>
      </c>
      <c r="K58">
        <f t="shared" si="69"/>
        <v>6824.7583520701019</v>
      </c>
      <c r="L58">
        <f t="shared" si="70"/>
        <v>6421.8660379990924</v>
      </c>
      <c r="M58">
        <f t="shared" si="71"/>
        <v>350.56601518406433</v>
      </c>
      <c r="N58">
        <f t="shared" si="72"/>
        <v>8352.4923613460178</v>
      </c>
      <c r="O58">
        <f t="shared" si="73"/>
        <v>8141.2025084336374</v>
      </c>
      <c r="P58">
        <f t="shared" si="74"/>
        <v>7608.2078225609539</v>
      </c>
      <c r="R58">
        <f t="shared" si="75"/>
        <v>0.920899176677905</v>
      </c>
      <c r="S58">
        <f t="shared" si="76"/>
        <v>2.5436211607393</v>
      </c>
      <c r="T58">
        <f t="shared" si="77"/>
        <v>3.17532431615665</v>
      </c>
      <c r="U58">
        <f t="shared" si="78"/>
        <v>7.1472957675366082</v>
      </c>
    </row>
    <row r="59" spans="2:21" x14ac:dyDescent="0.3">
      <c r="B59">
        <v>23.5</v>
      </c>
      <c r="C59">
        <f t="shared" si="66"/>
        <v>2.35E-2</v>
      </c>
      <c r="D59">
        <v>366</v>
      </c>
      <c r="E59">
        <v>8117</v>
      </c>
      <c r="F59">
        <v>7866</v>
      </c>
      <c r="G59">
        <v>7573</v>
      </c>
      <c r="I59">
        <f t="shared" si="67"/>
        <v>208.9210140669029</v>
      </c>
      <c r="J59">
        <f t="shared" si="68"/>
        <v>6838.1446194017681</v>
      </c>
      <c r="K59">
        <f t="shared" si="69"/>
        <v>6613.5842924944</v>
      </c>
      <c r="L59">
        <f t="shared" si="70"/>
        <v>6255.0728913069725</v>
      </c>
      <c r="M59">
        <f t="shared" si="71"/>
        <v>205.32448037257572</v>
      </c>
      <c r="N59">
        <f t="shared" si="72"/>
        <v>8082.1633363300425</v>
      </c>
      <c r="O59">
        <f t="shared" si="73"/>
        <v>7889.2945734058212</v>
      </c>
      <c r="P59">
        <f t="shared" si="74"/>
        <v>7410.6021864571012</v>
      </c>
      <c r="R59">
        <f t="shared" si="75"/>
        <v>70.537220239187988</v>
      </c>
      <c r="S59">
        <f t="shared" si="76"/>
        <v>0.14951252133223308</v>
      </c>
      <c r="T59">
        <f t="shared" si="77"/>
        <v>6.8985144947774329E-2</v>
      </c>
      <c r="U59">
        <f t="shared" si="78"/>
        <v>3.4825102130614192</v>
      </c>
    </row>
    <row r="60" spans="2:21" x14ac:dyDescent="0.3">
      <c r="B60">
        <v>24.5</v>
      </c>
      <c r="C60">
        <f t="shared" si="66"/>
        <v>2.4500000000000001E-2</v>
      </c>
      <c r="D60">
        <v>306</v>
      </c>
      <c r="E60">
        <v>7780</v>
      </c>
      <c r="F60">
        <v>7619</v>
      </c>
      <c r="G60">
        <v>7367</v>
      </c>
      <c r="I60">
        <f t="shared" si="67"/>
        <v>119.10879523239321</v>
      </c>
      <c r="J60">
        <f t="shared" si="68"/>
        <v>6620.7349081845596</v>
      </c>
      <c r="K60">
        <f t="shared" si="69"/>
        <v>6411.2260773041198</v>
      </c>
      <c r="L60">
        <f t="shared" si="70"/>
        <v>6092.3602858190288</v>
      </c>
      <c r="M60">
        <f t="shared" si="71"/>
        <v>117.05836101802147</v>
      </c>
      <c r="N60">
        <f t="shared" si="72"/>
        <v>7825.2017049576507</v>
      </c>
      <c r="O60">
        <f t="shared" si="73"/>
        <v>7647.9029923237513</v>
      </c>
      <c r="P60">
        <f t="shared" si="74"/>
        <v>7217.8309092959908</v>
      </c>
      <c r="R60">
        <f t="shared" si="75"/>
        <v>116.66321222613175</v>
      </c>
      <c r="S60">
        <f t="shared" si="76"/>
        <v>0.26262135360906208</v>
      </c>
      <c r="T60">
        <f t="shared" si="77"/>
        <v>0.10964469947064251</v>
      </c>
      <c r="U60">
        <f t="shared" si="78"/>
        <v>3.0204177577658395</v>
      </c>
    </row>
    <row r="61" spans="2:21" x14ac:dyDescent="0.3">
      <c r="B61">
        <v>25.5</v>
      </c>
      <c r="C61">
        <f t="shared" si="66"/>
        <v>2.5499999999999998E-2</v>
      </c>
      <c r="D61">
        <v>285</v>
      </c>
      <c r="E61">
        <v>7551</v>
      </c>
      <c r="F61">
        <v>7325</v>
      </c>
      <c r="G61">
        <v>7165</v>
      </c>
      <c r="I61">
        <f t="shared" si="67"/>
        <v>66.108780179425651</v>
      </c>
      <c r="J61">
        <f t="shared" si="68"/>
        <v>6414.2111706483292</v>
      </c>
      <c r="K61">
        <f t="shared" si="69"/>
        <v>6217.9134816010801</v>
      </c>
      <c r="L61">
        <f t="shared" si="70"/>
        <v>5933.6525992192674</v>
      </c>
      <c r="M61">
        <f t="shared" si="71"/>
        <v>64.970730680345426</v>
      </c>
      <c r="N61">
        <f t="shared" si="72"/>
        <v>7581.1064609259156</v>
      </c>
      <c r="O61">
        <f t="shared" si="73"/>
        <v>7417.3018621647561</v>
      </c>
      <c r="P61">
        <f t="shared" si="74"/>
        <v>7029.8043986923713</v>
      </c>
      <c r="R61">
        <f t="shared" si="75"/>
        <v>169.86975213102139</v>
      </c>
      <c r="S61">
        <f t="shared" si="76"/>
        <v>0.12003694735580489</v>
      </c>
      <c r="T61">
        <f t="shared" si="77"/>
        <v>1.1630899329804285</v>
      </c>
      <c r="U61">
        <f t="shared" si="78"/>
        <v>2.5509910136680127</v>
      </c>
    </row>
    <row r="62" spans="2:21" x14ac:dyDescent="0.3">
      <c r="B62">
        <v>26.5</v>
      </c>
      <c r="C62">
        <f t="shared" si="66"/>
        <v>2.6499999999999999E-2</v>
      </c>
      <c r="D62">
        <v>217</v>
      </c>
      <c r="E62">
        <v>7230</v>
      </c>
      <c r="F62">
        <v>7069</v>
      </c>
      <c r="G62">
        <v>7001</v>
      </c>
      <c r="I62">
        <f t="shared" si="67"/>
        <v>35.725945160881999</v>
      </c>
      <c r="J62">
        <f t="shared" si="68"/>
        <v>6217.8560848836478</v>
      </c>
      <c r="K62">
        <f t="shared" si="69"/>
        <v>6033.5812613055587</v>
      </c>
      <c r="L62">
        <f t="shared" si="70"/>
        <v>5779.0825531582823</v>
      </c>
      <c r="M62">
        <f t="shared" si="71"/>
        <v>35.110930122271995</v>
      </c>
      <c r="N62">
        <f t="shared" si="72"/>
        <v>7349.0297846639733</v>
      </c>
      <c r="O62">
        <f t="shared" si="73"/>
        <v>7197.4133537606685</v>
      </c>
      <c r="P62">
        <f t="shared" si="74"/>
        <v>6846.6798945971077</v>
      </c>
      <c r="R62">
        <f t="shared" si="75"/>
        <v>152.45914166352543</v>
      </c>
      <c r="S62">
        <f t="shared" si="76"/>
        <v>1.9596251227042663</v>
      </c>
      <c r="T62">
        <f t="shared" si="77"/>
        <v>2.3327188320926022</v>
      </c>
      <c r="U62">
        <f t="shared" si="78"/>
        <v>3.4016133311755161</v>
      </c>
    </row>
    <row r="63" spans="2:21" x14ac:dyDescent="0.3">
      <c r="B63">
        <v>27.5</v>
      </c>
      <c r="C63">
        <f t="shared" si="66"/>
        <v>2.75E-2</v>
      </c>
      <c r="D63">
        <v>190</v>
      </c>
      <c r="E63">
        <v>7071</v>
      </c>
      <c r="F63">
        <v>6858</v>
      </c>
      <c r="G63">
        <v>6864</v>
      </c>
      <c r="I63">
        <f t="shared" si="67"/>
        <v>18.800400192341911</v>
      </c>
      <c r="J63">
        <f t="shared" si="68"/>
        <v>6030.7849097689359</v>
      </c>
      <c r="K63">
        <f t="shared" si="69"/>
        <v>5857.8987671841141</v>
      </c>
      <c r="L63">
        <f t="shared" si="70"/>
        <v>5628.9030846653704</v>
      </c>
      <c r="M63">
        <f t="shared" si="71"/>
        <v>18.476755043190281</v>
      </c>
      <c r="N63">
        <f t="shared" si="72"/>
        <v>7127.925979911658</v>
      </c>
      <c r="O63">
        <f t="shared" si="73"/>
        <v>6987.8430381471417</v>
      </c>
      <c r="P63">
        <f t="shared" si="74"/>
        <v>6668.7570602970918</v>
      </c>
      <c r="R63">
        <f t="shared" si="75"/>
        <v>154.84328189744079</v>
      </c>
      <c r="S63">
        <f t="shared" si="76"/>
        <v>0.45828980185299023</v>
      </c>
      <c r="T63">
        <f t="shared" si="77"/>
        <v>2.4583281649577264</v>
      </c>
      <c r="U63">
        <f t="shared" si="78"/>
        <v>5.5535847179244522</v>
      </c>
    </row>
    <row r="64" spans="2:21" x14ac:dyDescent="0.3">
      <c r="B64">
        <v>28.5</v>
      </c>
      <c r="C64">
        <f t="shared" si="66"/>
        <v>2.8500000000000001E-2</v>
      </c>
      <c r="D64">
        <v>175</v>
      </c>
      <c r="E64">
        <v>6884</v>
      </c>
      <c r="F64">
        <v>6659</v>
      </c>
      <c r="G64">
        <v>6732</v>
      </c>
      <c r="I64">
        <f t="shared" si="67"/>
        <v>9.6350385950947572</v>
      </c>
      <c r="J64">
        <f t="shared" si="68"/>
        <v>5852.0645805643117</v>
      </c>
      <c r="K64">
        <f t="shared" si="69"/>
        <v>5690.3360874631289</v>
      </c>
      <c r="L64">
        <f t="shared" si="70"/>
        <v>5483.4013686851631</v>
      </c>
      <c r="M64">
        <f t="shared" si="71"/>
        <v>9.4691733224788397</v>
      </c>
      <c r="N64">
        <f t="shared" si="72"/>
        <v>6916.6922355921615</v>
      </c>
      <c r="O64">
        <f t="shared" si="73"/>
        <v>6787.9587875860116</v>
      </c>
      <c r="P64">
        <f t="shared" si="74"/>
        <v>6496.3761219271009</v>
      </c>
      <c r="R64">
        <f t="shared" si="75"/>
        <v>156.57402617453459</v>
      </c>
      <c r="S64">
        <f t="shared" si="76"/>
        <v>0.15525599477242777</v>
      </c>
      <c r="T64">
        <f t="shared" si="77"/>
        <v>2.4974273758303123</v>
      </c>
      <c r="U64">
        <f t="shared" si="78"/>
        <v>8.2469714673369587</v>
      </c>
    </row>
    <row r="65" spans="2:21" x14ac:dyDescent="0.3">
      <c r="B65">
        <v>29.5</v>
      </c>
      <c r="C65">
        <f t="shared" si="66"/>
        <v>2.9499999999999998E-2</v>
      </c>
      <c r="D65">
        <v>154</v>
      </c>
      <c r="E65">
        <v>6738</v>
      </c>
      <c r="F65">
        <v>6573</v>
      </c>
      <c r="G65">
        <v>6441</v>
      </c>
      <c r="I65">
        <f t="shared" si="67"/>
        <v>4.8093065863310729</v>
      </c>
      <c r="J65">
        <f t="shared" si="68"/>
        <v>5680.8085041220302</v>
      </c>
      <c r="K65">
        <f t="shared" si="69"/>
        <v>5530.2436100118239</v>
      </c>
      <c r="L65">
        <f t="shared" si="70"/>
        <v>5342.8294143956682</v>
      </c>
      <c r="M65">
        <f t="shared" si="71"/>
        <v>4.7265153302128624</v>
      </c>
      <c r="N65">
        <f t="shared" si="72"/>
        <v>6714.2806664922045</v>
      </c>
      <c r="O65">
        <f t="shared" si="73"/>
        <v>6596.9856846903485</v>
      </c>
      <c r="P65">
        <f t="shared" si="74"/>
        <v>6329.8356435163669</v>
      </c>
      <c r="R65">
        <f t="shared" si="75"/>
        <v>144.69203393156607</v>
      </c>
      <c r="S65">
        <f t="shared" si="76"/>
        <v>8.3497593062337228E-2</v>
      </c>
      <c r="T65">
        <f t="shared" si="77"/>
        <v>8.752671079641261E-2</v>
      </c>
      <c r="U65">
        <f t="shared" si="78"/>
        <v>1.9185707424965481</v>
      </c>
    </row>
    <row r="66" spans="2:21" x14ac:dyDescent="0.3">
      <c r="B66">
        <v>30.5</v>
      </c>
      <c r="C66">
        <f t="shared" si="66"/>
        <v>3.0499999999999999E-2</v>
      </c>
      <c r="D66">
        <v>166</v>
      </c>
      <c r="E66">
        <v>6490</v>
      </c>
      <c r="F66">
        <v>6322</v>
      </c>
      <c r="G66">
        <v>6211</v>
      </c>
      <c r="I66">
        <f t="shared" si="67"/>
        <v>2.3382437707655916</v>
      </c>
      <c r="J66">
        <f t="shared" si="68"/>
        <v>5516.2404269924955</v>
      </c>
      <c r="K66">
        <f t="shared" si="69"/>
        <v>5376.9283284228623</v>
      </c>
      <c r="L66">
        <f t="shared" si="70"/>
        <v>5207.3573590179813</v>
      </c>
      <c r="M66">
        <f t="shared" si="71"/>
        <v>2.2979913694230629</v>
      </c>
      <c r="N66">
        <f t="shared" si="72"/>
        <v>6519.7738004728917</v>
      </c>
      <c r="O66">
        <f t="shared" si="73"/>
        <v>6414.0970473696343</v>
      </c>
      <c r="P66">
        <f t="shared" si="74"/>
        <v>6169.3371925421279</v>
      </c>
      <c r="R66">
        <f t="shared" si="75"/>
        <v>161.43582909449086</v>
      </c>
      <c r="S66">
        <f t="shared" si="76"/>
        <v>0.13659155540825368</v>
      </c>
      <c r="T66">
        <f t="shared" si="77"/>
        <v>1.3416428557742273</v>
      </c>
      <c r="U66">
        <f t="shared" si="78"/>
        <v>0.27947021820507506</v>
      </c>
    </row>
    <row r="67" spans="2:21" x14ac:dyDescent="0.3">
      <c r="B67">
        <v>31.5</v>
      </c>
      <c r="C67">
        <f t="shared" si="66"/>
        <v>3.15E-2</v>
      </c>
      <c r="D67">
        <v>163</v>
      </c>
      <c r="E67">
        <v>6257</v>
      </c>
      <c r="F67">
        <v>6308</v>
      </c>
      <c r="G67">
        <v>5925</v>
      </c>
      <c r="I67">
        <f t="shared" si="67"/>
        <v>1.1074079820599163</v>
      </c>
      <c r="J67">
        <f t="shared" si="68"/>
        <v>5357.728068114061</v>
      </c>
      <c r="K67">
        <f t="shared" si="69"/>
        <v>5229.7169133857778</v>
      </c>
      <c r="L67">
        <f t="shared" si="70"/>
        <v>5077.0496223694381</v>
      </c>
      <c r="M67">
        <f t="shared" si="71"/>
        <v>1.0883441739569655</v>
      </c>
      <c r="N67">
        <f t="shared" si="72"/>
        <v>6332.4243297337744</v>
      </c>
      <c r="O67">
        <f t="shared" si="73"/>
        <v>6238.4896661930616</v>
      </c>
      <c r="P67">
        <f t="shared" si="74"/>
        <v>6014.9570894002445</v>
      </c>
      <c r="R67">
        <f t="shared" si="75"/>
        <v>160.83057848055839</v>
      </c>
      <c r="S67">
        <f t="shared" si="76"/>
        <v>0.90919442477051604</v>
      </c>
      <c r="T67">
        <f t="shared" si="77"/>
        <v>0.76596171622574627</v>
      </c>
      <c r="U67">
        <f t="shared" si="78"/>
        <v>1.3657853052090436</v>
      </c>
    </row>
    <row r="68" spans="2:21" x14ac:dyDescent="0.3">
      <c r="B68">
        <v>32.5</v>
      </c>
      <c r="C68">
        <f t="shared" si="66"/>
        <v>3.2500000000000001E-2</v>
      </c>
      <c r="D68">
        <v>123</v>
      </c>
      <c r="E68">
        <v>6081</v>
      </c>
      <c r="F68">
        <v>6027</v>
      </c>
      <c r="G68">
        <v>5918</v>
      </c>
      <c r="I68">
        <f t="shared" si="67"/>
        <v>0.51093453184090931</v>
      </c>
      <c r="J68">
        <f t="shared" si="68"/>
        <v>5204.7913758674877</v>
      </c>
      <c r="K68">
        <f t="shared" si="69"/>
        <v>5088.0011423652186</v>
      </c>
      <c r="L68">
        <f t="shared" si="70"/>
        <v>4951.8604942258107</v>
      </c>
      <c r="M68">
        <f t="shared" si="71"/>
        <v>0.50213889552079916</v>
      </c>
      <c r="N68">
        <f t="shared" si="72"/>
        <v>6151.6648700189571</v>
      </c>
      <c r="O68">
        <f t="shared" si="73"/>
        <v>6069.4379971083627</v>
      </c>
      <c r="P68">
        <f t="shared" si="74"/>
        <v>5866.6411795998747</v>
      </c>
      <c r="R68">
        <f t="shared" si="75"/>
        <v>121.99777215587217</v>
      </c>
      <c r="S68">
        <f t="shared" si="76"/>
        <v>0.82116820503142651</v>
      </c>
      <c r="T68">
        <f t="shared" si="77"/>
        <v>0.29881924648571373</v>
      </c>
      <c r="U68">
        <f t="shared" si="78"/>
        <v>0.4457128139392238</v>
      </c>
    </row>
    <row r="69" spans="2:21" x14ac:dyDescent="0.3">
      <c r="B69">
        <v>33.5</v>
      </c>
      <c r="C69">
        <f t="shared" si="66"/>
        <v>3.3500000000000002E-2</v>
      </c>
      <c r="D69">
        <v>103</v>
      </c>
      <c r="E69">
        <v>6059</v>
      </c>
      <c r="F69">
        <v>5949</v>
      </c>
      <c r="G69">
        <v>5817</v>
      </c>
      <c r="I69">
        <f t="shared" si="67"/>
        <v>0.22966200437322989</v>
      </c>
      <c r="J69">
        <f t="shared" si="68"/>
        <v>5057.092033128486</v>
      </c>
      <c r="K69">
        <f t="shared" si="69"/>
        <v>4951.2652689110209</v>
      </c>
      <c r="L69">
        <f t="shared" si="70"/>
        <v>4831.6440945045952</v>
      </c>
      <c r="M69">
        <f t="shared" si="71"/>
        <v>0.22570841865700064</v>
      </c>
      <c r="N69">
        <f t="shared" si="72"/>
        <v>5977.0955563928237</v>
      </c>
      <c r="O69">
        <f t="shared" si="73"/>
        <v>5906.3268100843534</v>
      </c>
      <c r="P69">
        <f t="shared" si="74"/>
        <v>5724.2166339386813</v>
      </c>
      <c r="R69">
        <f t="shared" si="75"/>
        <v>102.54907776744572</v>
      </c>
      <c r="S69">
        <f t="shared" si="76"/>
        <v>1.1071691504540553</v>
      </c>
      <c r="T69">
        <f t="shared" si="77"/>
        <v>0.30610205708133198</v>
      </c>
      <c r="U69">
        <f t="shared" si="78"/>
        <v>1.4799300357003038</v>
      </c>
    </row>
    <row r="70" spans="2:21" x14ac:dyDescent="0.3">
      <c r="B70">
        <v>34.5</v>
      </c>
      <c r="C70">
        <f t="shared" si="66"/>
        <v>3.4500000000000003E-2</v>
      </c>
      <c r="D70">
        <v>109</v>
      </c>
      <c r="E70">
        <v>5823</v>
      </c>
      <c r="F70">
        <v>5663</v>
      </c>
      <c r="G70">
        <v>5720</v>
      </c>
      <c r="I70">
        <f t="shared" si="67"/>
        <v>0.10057812561817182</v>
      </c>
      <c r="J70">
        <f t="shared" si="68"/>
        <v>4914.4109865406945</v>
      </c>
      <c r="K70">
        <f t="shared" si="69"/>
        <v>4819.0973853713313</v>
      </c>
      <c r="L70">
        <f t="shared" si="70"/>
        <v>4716.1734060879207</v>
      </c>
      <c r="M70">
        <f t="shared" si="71"/>
        <v>9.8846693194709678E-2</v>
      </c>
      <c r="N70">
        <f t="shared" si="72"/>
        <v>5808.457484561296</v>
      </c>
      <c r="O70">
        <f t="shared" si="73"/>
        <v>5748.6647436052799</v>
      </c>
      <c r="P70">
        <f t="shared" si="74"/>
        <v>5587.4144973494276</v>
      </c>
      <c r="R70">
        <f t="shared" si="75"/>
        <v>108.80239625277346</v>
      </c>
      <c r="S70">
        <f t="shared" si="76"/>
        <v>3.6318865753897131E-2</v>
      </c>
      <c r="T70">
        <f t="shared" si="77"/>
        <v>1.2958587845591285</v>
      </c>
      <c r="U70">
        <f t="shared" si="78"/>
        <v>3.0732369778155477</v>
      </c>
    </row>
    <row r="71" spans="2:21" x14ac:dyDescent="0.3">
      <c r="B71">
        <v>35.5</v>
      </c>
      <c r="C71">
        <f t="shared" si="66"/>
        <v>3.5499999999999997E-2</v>
      </c>
      <c r="D71">
        <v>80</v>
      </c>
      <c r="E71">
        <v>5746</v>
      </c>
      <c r="F71">
        <v>5568</v>
      </c>
      <c r="G71">
        <v>5460</v>
      </c>
      <c r="I71">
        <f t="shared" si="67"/>
        <v>4.2917117457222029E-2</v>
      </c>
      <c r="J71">
        <f t="shared" si="68"/>
        <v>4776.6199828548079</v>
      </c>
      <c r="K71">
        <f t="shared" si="69"/>
        <v>4691.1880844431307</v>
      </c>
      <c r="L71">
        <f t="shared" si="70"/>
        <v>4605.1636830637972</v>
      </c>
      <c r="M71">
        <f t="shared" si="71"/>
        <v>4.2178307818145383E-2</v>
      </c>
      <c r="N71">
        <f t="shared" si="72"/>
        <v>5645.5990690041799</v>
      </c>
      <c r="O71">
        <f t="shared" si="73"/>
        <v>5596.0827080445924</v>
      </c>
      <c r="P71">
        <f t="shared" si="74"/>
        <v>5455.8974214566988</v>
      </c>
      <c r="R71">
        <f t="shared" si="75"/>
        <v>79.915665621984346</v>
      </c>
      <c r="S71">
        <f t="shared" si="76"/>
        <v>1.7543242159462979</v>
      </c>
      <c r="T71">
        <f t="shared" si="77"/>
        <v>0.14163766004271136</v>
      </c>
      <c r="U71">
        <f t="shared" si="78"/>
        <v>3.0826283340577745E-3</v>
      </c>
    </row>
    <row r="72" spans="2:21" x14ac:dyDescent="0.3">
      <c r="B72">
        <v>36.5</v>
      </c>
      <c r="C72">
        <f t="shared" si="66"/>
        <v>3.6499999999999998E-2</v>
      </c>
      <c r="D72">
        <v>80</v>
      </c>
      <c r="E72">
        <v>5616</v>
      </c>
      <c r="F72">
        <v>5507</v>
      </c>
      <c r="G72">
        <v>5344</v>
      </c>
      <c r="I72">
        <f t="shared" si="67"/>
        <v>1.7843927706145506E-2</v>
      </c>
      <c r="J72">
        <f t="shared" si="68"/>
        <v>4643.6518495225246</v>
      </c>
      <c r="K72">
        <f t="shared" si="69"/>
        <v>4567.3201013367361</v>
      </c>
      <c r="L72">
        <f t="shared" si="70"/>
        <v>4498.2965417219302</v>
      </c>
      <c r="M72">
        <f t="shared" si="71"/>
        <v>1.7536748040562707E-2</v>
      </c>
      <c r="N72">
        <f t="shared" si="72"/>
        <v>5488.4409169128548</v>
      </c>
      <c r="O72">
        <f t="shared" si="73"/>
        <v>5448.3215298814839</v>
      </c>
      <c r="P72">
        <f t="shared" si="74"/>
        <v>5329.2882060166885</v>
      </c>
      <c r="R72">
        <f t="shared" si="75"/>
        <v>79.964930348138012</v>
      </c>
      <c r="S72">
        <f t="shared" si="76"/>
        <v>2.8973147574845446</v>
      </c>
      <c r="T72">
        <f t="shared" si="77"/>
        <v>0.62523385789896235</v>
      </c>
      <c r="U72">
        <f t="shared" si="78"/>
        <v>4.0500913586714204E-2</v>
      </c>
    </row>
    <row r="73" spans="2:21" x14ac:dyDescent="0.3">
      <c r="B73">
        <v>37.5</v>
      </c>
      <c r="C73">
        <f t="shared" si="66"/>
        <v>3.7499999999999999E-2</v>
      </c>
      <c r="D73">
        <v>73</v>
      </c>
      <c r="E73">
        <v>5386</v>
      </c>
      <c r="F73">
        <v>5236</v>
      </c>
      <c r="G73">
        <v>5169</v>
      </c>
      <c r="I73">
        <f t="shared" si="67"/>
        <v>7.2293942143683261E-3</v>
      </c>
      <c r="J73">
        <f t="shared" si="68"/>
        <v>4515.4728941440153</v>
      </c>
      <c r="K73">
        <f t="shared" si="69"/>
        <v>4447.3524295815541</v>
      </c>
      <c r="L73">
        <f t="shared" si="70"/>
        <v>4395.242139909863</v>
      </c>
      <c r="M73">
        <f t="shared" si="71"/>
        <v>7.1049416311867071E-3</v>
      </c>
      <c r="N73">
        <f t="shared" si="72"/>
        <v>5336.9432064505827</v>
      </c>
      <c r="O73">
        <f t="shared" si="73"/>
        <v>5305.213003565972</v>
      </c>
      <c r="P73">
        <f t="shared" si="74"/>
        <v>5207.1960755710325</v>
      </c>
      <c r="R73">
        <f t="shared" si="75"/>
        <v>72.98579080824716</v>
      </c>
      <c r="S73">
        <f t="shared" si="76"/>
        <v>0.44681934521911471</v>
      </c>
      <c r="T73">
        <f t="shared" si="77"/>
        <v>0.91490448102048449</v>
      </c>
      <c r="U73">
        <f t="shared" si="78"/>
        <v>0.28224805359412308</v>
      </c>
    </row>
    <row r="74" spans="2:21" x14ac:dyDescent="0.3">
      <c r="B74">
        <v>38.5</v>
      </c>
      <c r="C74">
        <f t="shared" si="66"/>
        <v>3.85E-2</v>
      </c>
      <c r="D74">
        <v>66</v>
      </c>
      <c r="E74">
        <v>5369</v>
      </c>
      <c r="F74">
        <v>5266</v>
      </c>
      <c r="G74">
        <v>5065</v>
      </c>
      <c r="I74">
        <f t="shared" si="67"/>
        <v>2.8541846610867015E-3</v>
      </c>
      <c r="J74">
        <f t="shared" si="68"/>
        <v>4392.0595258340891</v>
      </c>
      <c r="K74">
        <f t="shared" si="69"/>
        <v>4331.2018949473586</v>
      </c>
      <c r="L74">
        <f t="shared" si="70"/>
        <v>4295.6778573595375</v>
      </c>
      <c r="M74">
        <f t="shared" si="71"/>
        <v>2.8050504399587928E-3</v>
      </c>
      <c r="N74">
        <f t="shared" si="72"/>
        <v>5191.078054997447</v>
      </c>
      <c r="O74">
        <f t="shared" si="73"/>
        <v>5166.6579111892579</v>
      </c>
      <c r="P74">
        <f t="shared" si="74"/>
        <v>5089.238810678743</v>
      </c>
      <c r="R74">
        <f t="shared" si="75"/>
        <v>65.994390018336858</v>
      </c>
      <c r="S74">
        <f t="shared" si="76"/>
        <v>5.8961107307676466</v>
      </c>
      <c r="T74">
        <f t="shared" si="77"/>
        <v>1.8740696181696486</v>
      </c>
      <c r="U74">
        <f t="shared" si="78"/>
        <v>0.11599604010265457</v>
      </c>
    </row>
    <row r="75" spans="2:21" x14ac:dyDescent="0.3">
      <c r="B75">
        <v>39.5</v>
      </c>
      <c r="C75">
        <f t="shared" si="66"/>
        <v>3.95E-2</v>
      </c>
      <c r="D75">
        <v>60</v>
      </c>
      <c r="E75">
        <v>5095</v>
      </c>
      <c r="F75">
        <v>5106</v>
      </c>
      <c r="G75">
        <v>5001</v>
      </c>
      <c r="I75">
        <f t="shared" si="67"/>
        <v>1.0981123673779729E-3</v>
      </c>
      <c r="J75">
        <f t="shared" si="68"/>
        <v>4273.3801336550341</v>
      </c>
      <c r="K75">
        <f t="shared" si="69"/>
        <v>4218.8245222165597</v>
      </c>
      <c r="L75">
        <f t="shared" si="70"/>
        <v>4199.3027155037425</v>
      </c>
      <c r="M75">
        <f t="shared" si="71"/>
        <v>1.0792085814324982E-3</v>
      </c>
      <c r="N75">
        <f t="shared" si="72"/>
        <v>5050.8081008455547</v>
      </c>
      <c r="O75">
        <f t="shared" si="73"/>
        <v>5032.6037950475993</v>
      </c>
      <c r="P75">
        <f t="shared" si="74"/>
        <v>4975.0598315737634</v>
      </c>
      <c r="R75">
        <f t="shared" si="75"/>
        <v>59.997841602248656</v>
      </c>
      <c r="S75">
        <f t="shared" si="76"/>
        <v>0.38330205120248562</v>
      </c>
      <c r="T75">
        <f t="shared" si="77"/>
        <v>1.0550338624000799</v>
      </c>
      <c r="U75">
        <f t="shared" si="78"/>
        <v>0.13455155728484744</v>
      </c>
    </row>
    <row r="76" spans="2:21" x14ac:dyDescent="0.3">
      <c r="B76">
        <v>40.5</v>
      </c>
      <c r="C76">
        <f t="shared" si="66"/>
        <v>4.0500000000000001E-2</v>
      </c>
      <c r="D76">
        <v>68</v>
      </c>
      <c r="E76">
        <v>5049</v>
      </c>
      <c r="F76">
        <v>4687</v>
      </c>
      <c r="G76">
        <v>4907</v>
      </c>
      <c r="I76">
        <f t="shared" si="67"/>
        <v>4.1172829056217435E-4</v>
      </c>
      <c r="J76">
        <f t="shared" si="68"/>
        <v>4159.3824377487881</v>
      </c>
      <c r="K76">
        <f t="shared" si="69"/>
        <v>4110.1983598465949</v>
      </c>
      <c r="L76">
        <f t="shared" si="70"/>
        <v>4105.8473944819707</v>
      </c>
      <c r="M76">
        <f t="shared" si="71"/>
        <v>4.0464046994954613E-4</v>
      </c>
      <c r="N76">
        <f t="shared" si="72"/>
        <v>4916.0715532057993</v>
      </c>
      <c r="O76">
        <f t="shared" si="73"/>
        <v>4903.0244693122595</v>
      </c>
      <c r="P76">
        <f t="shared" si="74"/>
        <v>4864.340065659846</v>
      </c>
      <c r="R76">
        <f t="shared" si="75"/>
        <v>67.99919072146794</v>
      </c>
      <c r="S76">
        <f t="shared" si="76"/>
        <v>3.4996973593025635</v>
      </c>
      <c r="T76">
        <f t="shared" si="77"/>
        <v>9.9565972565912837</v>
      </c>
      <c r="U76">
        <f t="shared" si="78"/>
        <v>0.37087222292770533</v>
      </c>
    </row>
    <row r="77" spans="2:21" x14ac:dyDescent="0.3">
      <c r="B77">
        <v>41.5</v>
      </c>
      <c r="C77">
        <f t="shared" si="66"/>
        <v>4.1500000000000002E-2</v>
      </c>
      <c r="D77">
        <v>58</v>
      </c>
      <c r="E77">
        <v>4841</v>
      </c>
      <c r="F77">
        <v>4893</v>
      </c>
      <c r="G77">
        <v>4611</v>
      </c>
      <c r="I77">
        <f t="shared" si="67"/>
        <v>1.5044835079818463E-4</v>
      </c>
      <c r="J77">
        <f t="shared" si="68"/>
        <v>4049.985957292326</v>
      </c>
      <c r="K77">
        <f t="shared" si="69"/>
        <v>4005.308813617276</v>
      </c>
      <c r="L77">
        <f t="shared" si="70"/>
        <v>4015.0801294346261</v>
      </c>
      <c r="M77">
        <f t="shared" si="71"/>
        <v>1.4785841236945218E-4</v>
      </c>
      <c r="N77">
        <f t="shared" si="72"/>
        <v>4786.7732899078646</v>
      </c>
      <c r="O77">
        <f t="shared" si="73"/>
        <v>4777.9025246485944</v>
      </c>
      <c r="P77">
        <f t="shared" si="74"/>
        <v>4756.8049330551748</v>
      </c>
      <c r="R77">
        <f t="shared" si="75"/>
        <v>57.999704283552191</v>
      </c>
      <c r="S77">
        <f t="shared" si="76"/>
        <v>0.60742327771462412</v>
      </c>
      <c r="T77">
        <f t="shared" si="77"/>
        <v>2.7074246540501572</v>
      </c>
      <c r="U77">
        <f t="shared" si="78"/>
        <v>4.6105136636790318</v>
      </c>
    </row>
    <row r="78" spans="2:21" x14ac:dyDescent="0.3">
      <c r="B78">
        <v>42.5</v>
      </c>
      <c r="C78">
        <f t="shared" si="66"/>
        <v>4.2500000000000003E-2</v>
      </c>
      <c r="D78">
        <v>53</v>
      </c>
      <c r="E78">
        <v>4735</v>
      </c>
      <c r="F78">
        <v>4731</v>
      </c>
      <c r="G78">
        <v>4687</v>
      </c>
      <c r="I78">
        <f t="shared" si="67"/>
        <v>5.357837819404989E-5</v>
      </c>
      <c r="J78">
        <f t="shared" si="68"/>
        <v>3945.0788882184129</v>
      </c>
      <c r="K78">
        <f t="shared" si="69"/>
        <v>3904.1370235070331</v>
      </c>
      <c r="L78">
        <f t="shared" si="70"/>
        <v>3926.8090278428667</v>
      </c>
      <c r="M78">
        <f t="shared" si="71"/>
        <v>5.2656037072344454E-5</v>
      </c>
      <c r="N78">
        <f t="shared" si="72"/>
        <v>4662.7811671052332</v>
      </c>
      <c r="O78">
        <f t="shared" si="73"/>
        <v>4657.2154630798286</v>
      </c>
      <c r="P78">
        <f t="shared" si="74"/>
        <v>4652.2270920253814</v>
      </c>
      <c r="R78">
        <f t="shared" si="75"/>
        <v>52.999894687978177</v>
      </c>
      <c r="S78">
        <f t="shared" si="76"/>
        <v>1.1014909872612997</v>
      </c>
      <c r="T78">
        <f t="shared" si="77"/>
        <v>1.1507414687220743</v>
      </c>
      <c r="U78">
        <f t="shared" si="78"/>
        <v>0.25798061212103629</v>
      </c>
    </row>
    <row r="79" spans="2:21" x14ac:dyDescent="0.3">
      <c r="B79">
        <v>43.5</v>
      </c>
      <c r="C79">
        <f t="shared" si="66"/>
        <v>4.3499999999999997E-2</v>
      </c>
      <c r="D79">
        <v>40</v>
      </c>
      <c r="E79">
        <v>4655</v>
      </c>
      <c r="F79">
        <v>4553</v>
      </c>
      <c r="G79">
        <v>4481</v>
      </c>
      <c r="I79">
        <f t="shared" si="67"/>
        <v>1.8596398286700369E-5</v>
      </c>
      <c r="J79">
        <f t="shared" si="68"/>
        <v>3844.518511472249</v>
      </c>
      <c r="K79">
        <f t="shared" si="69"/>
        <v>3806.6514147790695</v>
      </c>
      <c r="L79">
        <f t="shared" si="70"/>
        <v>3840.8814802190059</v>
      </c>
      <c r="M79">
        <f t="shared" si="71"/>
        <v>1.8276264989770137E-5</v>
      </c>
      <c r="N79">
        <f t="shared" si="72"/>
        <v>4543.9265018032747</v>
      </c>
      <c r="O79">
        <f t="shared" si="73"/>
        <v>4540.925619341765</v>
      </c>
      <c r="P79">
        <f t="shared" si="74"/>
        <v>4550.4257408079966</v>
      </c>
      <c r="R79">
        <f t="shared" si="75"/>
        <v>39.999963447478379</v>
      </c>
      <c r="S79">
        <f t="shared" si="76"/>
        <v>2.6503377017525094</v>
      </c>
      <c r="T79">
        <f t="shared" si="77"/>
        <v>3.2020792506031001E-2</v>
      </c>
      <c r="U79">
        <f t="shared" si="78"/>
        <v>1.0756379126844728</v>
      </c>
    </row>
    <row r="80" spans="2:21" x14ac:dyDescent="0.3">
      <c r="B80">
        <v>44.5</v>
      </c>
      <c r="C80">
        <f t="shared" si="66"/>
        <v>4.4499999999999998E-2</v>
      </c>
      <c r="D80">
        <v>49</v>
      </c>
      <c r="E80">
        <v>4477</v>
      </c>
      <c r="F80">
        <v>4415</v>
      </c>
      <c r="G80">
        <v>4366</v>
      </c>
      <c r="I80">
        <f t="shared" si="67"/>
        <v>6.2909493961029452E-6</v>
      </c>
      <c r="J80">
        <f t="shared" si="68"/>
        <v>3748.1342142718504</v>
      </c>
      <c r="K80">
        <f t="shared" si="69"/>
        <v>3712.8022640861241</v>
      </c>
      <c r="L80">
        <f t="shared" si="70"/>
        <v>3757.1813721298604</v>
      </c>
      <c r="M80">
        <f t="shared" si="71"/>
        <v>6.1826519537731562E-6</v>
      </c>
      <c r="N80">
        <f t="shared" si="72"/>
        <v>4430.0076427576832</v>
      </c>
      <c r="O80">
        <f t="shared" si="73"/>
        <v>4428.9736788303444</v>
      </c>
      <c r="P80">
        <f t="shared" si="74"/>
        <v>4451.2633145996415</v>
      </c>
      <c r="R80">
        <f t="shared" si="75"/>
        <v>48.999987634696879</v>
      </c>
      <c r="S80">
        <f t="shared" si="76"/>
        <v>0.49325031029473315</v>
      </c>
      <c r="T80">
        <f t="shared" si="77"/>
        <v>4.4227338630490415E-2</v>
      </c>
      <c r="U80">
        <f t="shared" si="78"/>
        <v>1.665101423847329</v>
      </c>
    </row>
    <row r="81" spans="2:21" x14ac:dyDescent="0.3">
      <c r="B81">
        <v>45.5</v>
      </c>
      <c r="C81">
        <f t="shared" si="66"/>
        <v>4.5499999999999999E-2</v>
      </c>
      <c r="D81">
        <v>49</v>
      </c>
      <c r="E81">
        <v>4285</v>
      </c>
      <c r="F81">
        <v>4299</v>
      </c>
      <c r="G81">
        <v>4383</v>
      </c>
      <c r="I81">
        <f t="shared" si="67"/>
        <v>2.0742534737820074E-6</v>
      </c>
      <c r="J81">
        <f t="shared" si="68"/>
        <v>3655.7322598893434</v>
      </c>
      <c r="K81">
        <f t="shared" si="69"/>
        <v>3622.5189331641668</v>
      </c>
      <c r="L81">
        <f t="shared" si="70"/>
        <v>3675.6247759676016</v>
      </c>
      <c r="M81">
        <f t="shared" si="71"/>
        <v>2.0385456128837102E-6</v>
      </c>
      <c r="N81">
        <f t="shared" si="72"/>
        <v>4320.7956079907326</v>
      </c>
      <c r="O81">
        <f t="shared" si="73"/>
        <v>4321.2753776958234</v>
      </c>
      <c r="P81">
        <f t="shared" si="74"/>
        <v>4354.6403814472587</v>
      </c>
      <c r="R81">
        <f t="shared" si="75"/>
        <v>48.999995922908866</v>
      </c>
      <c r="S81">
        <f t="shared" si="76"/>
        <v>0.2990257996327188</v>
      </c>
      <c r="T81">
        <f t="shared" si="77"/>
        <v>0.1154204353318416</v>
      </c>
      <c r="U81">
        <f t="shared" si="78"/>
        <v>0.18349713996280781</v>
      </c>
    </row>
    <row r="82" spans="2:21" x14ac:dyDescent="0.3">
      <c r="B82">
        <v>46.5</v>
      </c>
      <c r="C82">
        <f t="shared" si="66"/>
        <v>4.65E-2</v>
      </c>
      <c r="D82">
        <v>30</v>
      </c>
      <c r="E82">
        <v>4295</v>
      </c>
      <c r="F82">
        <v>4385</v>
      </c>
      <c r="G82">
        <v>4300</v>
      </c>
      <c r="I82">
        <f t="shared" si="67"/>
        <v>6.6661530561589241E-7</v>
      </c>
      <c r="J82">
        <f t="shared" si="68"/>
        <v>3567.1015496386217</v>
      </c>
      <c r="K82">
        <f t="shared" si="69"/>
        <v>3535.7093195130255</v>
      </c>
      <c r="L82">
        <f t="shared" si="70"/>
        <v>3596.1547300890229</v>
      </c>
      <c r="M82">
        <f t="shared" si="71"/>
        <v>6.5513965574644466E-7</v>
      </c>
      <c r="N82">
        <f t="shared" si="72"/>
        <v>4216.0408950194915</v>
      </c>
      <c r="O82">
        <f t="shared" si="73"/>
        <v>4217.7208475638581</v>
      </c>
      <c r="P82">
        <f t="shared" si="74"/>
        <v>4260.4894569130138</v>
      </c>
      <c r="R82">
        <f t="shared" si="75"/>
        <v>29.999998689720705</v>
      </c>
      <c r="S82">
        <f t="shared" si="76"/>
        <v>1.4515809684104695</v>
      </c>
      <c r="T82">
        <f t="shared" si="77"/>
        <v>6.3813716852346625</v>
      </c>
      <c r="U82">
        <f t="shared" si="78"/>
        <v>0.36304256163455684</v>
      </c>
    </row>
    <row r="83" spans="2:21" x14ac:dyDescent="0.3">
      <c r="B83">
        <v>47.5</v>
      </c>
      <c r="C83">
        <f t="shared" si="66"/>
        <v>4.7500000000000001E-2</v>
      </c>
      <c r="D83">
        <v>36</v>
      </c>
      <c r="E83">
        <v>4211</v>
      </c>
      <c r="F83">
        <v>4025</v>
      </c>
      <c r="G83">
        <v>4080</v>
      </c>
      <c r="I83">
        <f t="shared" si="67"/>
        <v>2.0881682407838343E-7</v>
      </c>
      <c r="J83">
        <f t="shared" si="68"/>
        <v>3482.0197556130734</v>
      </c>
      <c r="K83">
        <f t="shared" si="69"/>
        <v>3452.2610364571015</v>
      </c>
      <c r="L83">
        <f t="shared" si="70"/>
        <v>3518.7356195045159</v>
      </c>
      <c r="M83">
        <f t="shared" si="71"/>
        <v>2.0522208399398103E-7</v>
      </c>
      <c r="N83">
        <f t="shared" si="72"/>
        <v>4115.4807292822197</v>
      </c>
      <c r="O83">
        <f t="shared" si="73"/>
        <v>4118.1760232209863</v>
      </c>
      <c r="P83">
        <f t="shared" si="74"/>
        <v>4168.7683466812778</v>
      </c>
      <c r="R83">
        <f t="shared" si="75"/>
        <v>35.999999589555827</v>
      </c>
      <c r="S83">
        <f t="shared" si="76"/>
        <v>2.1666898785221074</v>
      </c>
      <c r="T83">
        <f t="shared" si="77"/>
        <v>2.15696181447895</v>
      </c>
      <c r="U83">
        <f t="shared" si="78"/>
        <v>1.9313282775802738</v>
      </c>
    </row>
    <row r="84" spans="2:21" x14ac:dyDescent="0.3">
      <c r="B84">
        <v>48.5</v>
      </c>
      <c r="C84">
        <f t="shared" si="66"/>
        <v>4.8500000000000001E-2</v>
      </c>
      <c r="D84">
        <v>34</v>
      </c>
      <c r="E84">
        <v>4107</v>
      </c>
      <c r="F84">
        <v>3987</v>
      </c>
      <c r="G84">
        <v>4109</v>
      </c>
      <c r="I84">
        <f t="shared" si="67"/>
        <v>6.3758899702188923E-8</v>
      </c>
      <c r="J84">
        <f t="shared" si="68"/>
        <v>3400.2593436730053</v>
      </c>
      <c r="K84">
        <f t="shared" si="69"/>
        <v>3372.0438457555042</v>
      </c>
      <c r="L84">
        <f t="shared" si="70"/>
        <v>3443.3475700071276</v>
      </c>
      <c r="M84">
        <f t="shared" si="71"/>
        <v>6.2661302928038114E-8</v>
      </c>
      <c r="N84">
        <f t="shared" si="72"/>
        <v>4018.8461828483264</v>
      </c>
      <c r="O84">
        <f t="shared" si="73"/>
        <v>4022.4855444568179</v>
      </c>
      <c r="P84">
        <f t="shared" si="74"/>
        <v>4079.4535050885443</v>
      </c>
      <c r="R84">
        <f t="shared" si="75"/>
        <v>33.9999998746774</v>
      </c>
      <c r="S84">
        <f t="shared" si="76"/>
        <v>1.8921586263478698</v>
      </c>
      <c r="T84">
        <f t="shared" si="77"/>
        <v>0.31583242171978981</v>
      </c>
      <c r="U84">
        <f t="shared" si="78"/>
        <v>0.21245932381423213</v>
      </c>
    </row>
    <row r="85" spans="2:21" x14ac:dyDescent="0.3">
      <c r="B85">
        <v>49.5</v>
      </c>
      <c r="C85">
        <f t="shared" si="66"/>
        <v>4.9500000000000002E-2</v>
      </c>
      <c r="D85">
        <v>31</v>
      </c>
      <c r="E85">
        <v>4031</v>
      </c>
      <c r="F85">
        <v>4022</v>
      </c>
      <c r="G85">
        <v>3909</v>
      </c>
      <c r="I85">
        <f t="shared" si="67"/>
        <v>1.8976194479102018E-8</v>
      </c>
      <c r="J85">
        <f t="shared" si="68"/>
        <v>3321.5931396076107</v>
      </c>
      <c r="K85">
        <f t="shared" si="69"/>
        <v>3294.9129081869924</v>
      </c>
      <c r="L85">
        <f t="shared" si="70"/>
        <v>3369.9811662847314</v>
      </c>
      <c r="M85">
        <f t="shared" si="71"/>
        <v>1.8649523066276402E-8</v>
      </c>
      <c r="N85">
        <f t="shared" si="72"/>
        <v>3925.8687531956011</v>
      </c>
      <c r="O85">
        <f t="shared" si="73"/>
        <v>3930.476633662176</v>
      </c>
      <c r="P85">
        <f t="shared" si="74"/>
        <v>3992.5337774874038</v>
      </c>
      <c r="R85">
        <f t="shared" si="75"/>
        <v>30.999999962700954</v>
      </c>
      <c r="S85">
        <f t="shared" si="76"/>
        <v>2.7418950768165287</v>
      </c>
      <c r="T85">
        <f t="shared" si="77"/>
        <v>2.0826769233733295</v>
      </c>
      <c r="U85">
        <f t="shared" si="78"/>
        <v>1.7850836483282384</v>
      </c>
    </row>
    <row r="86" spans="2:21" x14ac:dyDescent="0.3">
      <c r="B86">
        <v>50.5</v>
      </c>
      <c r="C86">
        <f t="shared" si="66"/>
        <v>5.0500000000000003E-2</v>
      </c>
      <c r="D86">
        <v>16</v>
      </c>
      <c r="E86">
        <v>3981</v>
      </c>
      <c r="F86">
        <v>3890</v>
      </c>
      <c r="G86">
        <v>4007</v>
      </c>
      <c r="I86">
        <f t="shared" si="67"/>
        <v>5.5052595667348965E-9</v>
      </c>
      <c r="J86">
        <f t="shared" si="68"/>
        <v>3245.7992093172575</v>
      </c>
      <c r="K86">
        <f t="shared" si="69"/>
        <v>3220.7124778480425</v>
      </c>
      <c r="L86">
        <f t="shared" si="70"/>
        <v>3298.6327107082052</v>
      </c>
      <c r="M86">
        <f t="shared" si="71"/>
        <v>5.4104876185122128E-9</v>
      </c>
      <c r="N86">
        <f t="shared" si="72"/>
        <v>3836.2861312120026</v>
      </c>
      <c r="O86">
        <f t="shared" si="73"/>
        <v>3841.963502729257</v>
      </c>
      <c r="P86">
        <f t="shared" si="74"/>
        <v>3908.0047831681595</v>
      </c>
      <c r="R86">
        <f t="shared" si="75"/>
        <v>15.999999989179024</v>
      </c>
      <c r="S86">
        <f t="shared" si="76"/>
        <v>5.2605133935166357</v>
      </c>
      <c r="T86">
        <f t="shared" si="77"/>
        <v>0.59318896402110499</v>
      </c>
      <c r="U86">
        <f t="shared" si="78"/>
        <v>2.4457332057856531</v>
      </c>
    </row>
    <row r="87" spans="2:21" x14ac:dyDescent="0.3">
      <c r="B87">
        <v>51.5</v>
      </c>
      <c r="C87">
        <f t="shared" si="66"/>
        <v>5.1499999999999997E-2</v>
      </c>
      <c r="D87">
        <v>21</v>
      </c>
      <c r="E87">
        <v>3796</v>
      </c>
      <c r="F87">
        <v>3789</v>
      </c>
      <c r="G87">
        <v>3830</v>
      </c>
      <c r="I87">
        <f t="shared" si="67"/>
        <v>1.5568751963796114E-9</v>
      </c>
      <c r="J87">
        <f t="shared" si="68"/>
        <v>3172.6649225491051</v>
      </c>
      <c r="K87">
        <f t="shared" si="69"/>
        <v>3149.2797339422577</v>
      </c>
      <c r="L87">
        <f t="shared" si="70"/>
        <v>3229.3001571223681</v>
      </c>
      <c r="M87">
        <f t="shared" si="71"/>
        <v>1.5300738995993442E-9</v>
      </c>
      <c r="N87">
        <f t="shared" si="72"/>
        <v>3749.847004219991</v>
      </c>
      <c r="O87">
        <f t="shared" si="73"/>
        <v>3756.7519239641747</v>
      </c>
      <c r="P87">
        <f t="shared" si="74"/>
        <v>3825.8640979796769</v>
      </c>
      <c r="R87">
        <f t="shared" si="75"/>
        <v>20.999999996939849</v>
      </c>
      <c r="S87">
        <f t="shared" si="76"/>
        <v>0.56114305043981139</v>
      </c>
      <c r="T87">
        <f t="shared" si="77"/>
        <v>0.27446249881561641</v>
      </c>
      <c r="U87">
        <f t="shared" si="78"/>
        <v>4.4662364286456166E-3</v>
      </c>
    </row>
    <row r="88" spans="2:21" x14ac:dyDescent="0.3">
      <c r="B88">
        <v>52.5</v>
      </c>
      <c r="C88">
        <f t="shared" si="66"/>
        <v>5.2499999999999998E-2</v>
      </c>
      <c r="D88">
        <v>28</v>
      </c>
      <c r="E88">
        <v>3754</v>
      </c>
      <c r="F88">
        <v>3729</v>
      </c>
      <c r="G88">
        <v>3755</v>
      </c>
      <c r="I88">
        <f t="shared" si="67"/>
        <v>4.2918414761796245E-10</v>
      </c>
      <c r="J88">
        <f t="shared" si="68"/>
        <v>3101.9901483873309</v>
      </c>
      <c r="K88">
        <f t="shared" si="69"/>
        <v>3080.4485121983162</v>
      </c>
      <c r="L88">
        <f t="shared" si="70"/>
        <v>3161.9797850876362</v>
      </c>
      <c r="M88">
        <f t="shared" si="71"/>
        <v>4.2179582789879438E-10</v>
      </c>
      <c r="N88">
        <f t="shared" si="72"/>
        <v>3666.3148328012962</v>
      </c>
      <c r="O88">
        <f t="shared" si="73"/>
        <v>3674.6436812671486</v>
      </c>
      <c r="P88">
        <f t="shared" si="74"/>
        <v>3746.1073141879137</v>
      </c>
      <c r="R88">
        <f t="shared" si="75"/>
        <v>27.999999999156408</v>
      </c>
      <c r="S88">
        <f t="shared" si="76"/>
        <v>2.0481322713544579</v>
      </c>
      <c r="T88">
        <f t="shared" si="77"/>
        <v>0.79233290055975591</v>
      </c>
      <c r="U88">
        <f t="shared" si="78"/>
        <v>2.1059883076559309E-2</v>
      </c>
    </row>
    <row r="89" spans="2:21" x14ac:dyDescent="0.3">
      <c r="B89">
        <v>53.5</v>
      </c>
      <c r="C89">
        <f t="shared" si="66"/>
        <v>5.3499999999999999E-2</v>
      </c>
      <c r="D89">
        <v>32</v>
      </c>
      <c r="E89">
        <v>3665</v>
      </c>
      <c r="F89">
        <v>3674</v>
      </c>
      <c r="G89">
        <v>3714</v>
      </c>
      <c r="I89">
        <f t="shared" si="67"/>
        <v>1.1533300280936456E-10</v>
      </c>
      <c r="J89">
        <f t="shared" si="68"/>
        <v>3033.589590427403</v>
      </c>
      <c r="K89">
        <f t="shared" si="69"/>
        <v>3014.052761848237</v>
      </c>
      <c r="L89">
        <f t="shared" si="70"/>
        <v>3096.6636251503055</v>
      </c>
      <c r="M89">
        <f t="shared" si="71"/>
        <v>1.1334756811039753E-10</v>
      </c>
      <c r="N89">
        <f t="shared" si="72"/>
        <v>3585.470610794097</v>
      </c>
      <c r="O89">
        <f t="shared" si="73"/>
        <v>3595.4406939356718</v>
      </c>
      <c r="P89">
        <f t="shared" si="74"/>
        <v>3668.7249901041687</v>
      </c>
      <c r="R89">
        <f t="shared" si="75"/>
        <v>31.999999999773301</v>
      </c>
      <c r="S89">
        <f t="shared" si="76"/>
        <v>1.7257636418728535</v>
      </c>
      <c r="T89">
        <f t="shared" si="77"/>
        <v>1.6797943846784964</v>
      </c>
      <c r="U89">
        <f t="shared" si="78"/>
        <v>0.55191882635100253</v>
      </c>
    </row>
    <row r="90" spans="2:21" x14ac:dyDescent="0.3">
      <c r="B90">
        <v>54.5</v>
      </c>
      <c r="C90">
        <f t="shared" si="66"/>
        <v>5.45E-2</v>
      </c>
      <c r="D90">
        <v>24</v>
      </c>
      <c r="E90">
        <v>3555</v>
      </c>
      <c r="F90">
        <v>3501</v>
      </c>
      <c r="G90">
        <v>3622</v>
      </c>
      <c r="I90">
        <f t="shared" si="67"/>
        <v>3.0212691634285759E-11</v>
      </c>
      <c r="J90">
        <f t="shared" si="68"/>
        <v>2967.2943124676481</v>
      </c>
      <c r="K90">
        <f t="shared" si="69"/>
        <v>2949.9296104757677</v>
      </c>
      <c r="L90">
        <f t="shared" si="70"/>
        <v>3033.3376043212538</v>
      </c>
      <c r="M90">
        <f t="shared" si="71"/>
        <v>2.9692586158327128E-11</v>
      </c>
      <c r="N90">
        <f t="shared" si="72"/>
        <v>3507.114668543637</v>
      </c>
      <c r="O90">
        <f t="shared" si="73"/>
        <v>3518.9486726989244</v>
      </c>
      <c r="P90">
        <f t="shared" si="74"/>
        <v>3593.700452969264</v>
      </c>
      <c r="R90">
        <f t="shared" si="75"/>
        <v>23.999999999940613</v>
      </c>
      <c r="S90">
        <f t="shared" si="76"/>
        <v>0.64500843001005614</v>
      </c>
      <c r="T90">
        <f t="shared" si="77"/>
        <v>9.2017952485893603E-2</v>
      </c>
      <c r="U90">
        <f t="shared" si="78"/>
        <v>0.22111108838896698</v>
      </c>
    </row>
    <row r="91" spans="2:21" x14ac:dyDescent="0.3">
      <c r="B91">
        <v>55.5</v>
      </c>
      <c r="C91">
        <f t="shared" si="66"/>
        <v>5.5500000000000001E-2</v>
      </c>
      <c r="D91">
        <v>21</v>
      </c>
      <c r="E91">
        <v>3641</v>
      </c>
      <c r="F91">
        <v>3367</v>
      </c>
      <c r="G91">
        <v>3556</v>
      </c>
      <c r="I91">
        <f t="shared" si="67"/>
        <v>7.7153680324118995E-12</v>
      </c>
      <c r="J91">
        <f t="shared" si="68"/>
        <v>2902.9525341983622</v>
      </c>
      <c r="K91">
        <f t="shared" si="69"/>
        <v>2887.9219666829176</v>
      </c>
      <c r="L91">
        <f t="shared" si="70"/>
        <v>2971.9803517797272</v>
      </c>
      <c r="M91">
        <f t="shared" si="71"/>
        <v>7.5825495066324953E-12</v>
      </c>
      <c r="N91">
        <f t="shared" si="72"/>
        <v>3431.0676133458205</v>
      </c>
      <c r="O91">
        <f t="shared" si="73"/>
        <v>3444.9802244189514</v>
      </c>
      <c r="P91">
        <f t="shared" si="74"/>
        <v>3521.0083840293237</v>
      </c>
      <c r="R91">
        <f t="shared" si="75"/>
        <v>20.999999999984837</v>
      </c>
      <c r="S91">
        <f t="shared" si="76"/>
        <v>12.104258985531425</v>
      </c>
      <c r="T91">
        <f t="shared" si="77"/>
        <v>1.8060336799613956</v>
      </c>
      <c r="U91">
        <f t="shared" si="78"/>
        <v>0.34432316879620084</v>
      </c>
    </row>
    <row r="92" spans="2:21" x14ac:dyDescent="0.3">
      <c r="B92">
        <v>56.5</v>
      </c>
      <c r="C92">
        <f t="shared" si="66"/>
        <v>5.6500000000000002E-2</v>
      </c>
      <c r="D92">
        <v>22</v>
      </c>
      <c r="E92">
        <v>3480</v>
      </c>
      <c r="F92">
        <v>3416</v>
      </c>
      <c r="G92">
        <v>3381</v>
      </c>
      <c r="I92">
        <f t="shared" si="67"/>
        <v>1.9207043071149195E-12</v>
      </c>
      <c r="J92">
        <f t="shared" si="68"/>
        <v>2840.4297933943631</v>
      </c>
      <c r="K92">
        <f t="shared" si="69"/>
        <v>2827.880629172957</v>
      </c>
      <c r="L92">
        <f t="shared" si="70"/>
        <v>2912.562586243178</v>
      </c>
      <c r="M92">
        <f t="shared" si="71"/>
        <v>1.8876397645736603E-12</v>
      </c>
      <c r="N92">
        <f t="shared" si="72"/>
        <v>3357.1705211463936</v>
      </c>
      <c r="O92">
        <f t="shared" si="73"/>
        <v>3373.357367999788</v>
      </c>
      <c r="P92">
        <f t="shared" si="74"/>
        <v>3450.6140927315373</v>
      </c>
      <c r="R92">
        <f t="shared" si="75"/>
        <v>21.999999999996227</v>
      </c>
      <c r="S92">
        <f t="shared" si="76"/>
        <v>4.3353680676576243</v>
      </c>
      <c r="T92">
        <f t="shared" si="77"/>
        <v>0.53231676343837853</v>
      </c>
      <c r="U92">
        <f t="shared" si="78"/>
        <v>1.4333398127285051</v>
      </c>
    </row>
    <row r="93" spans="2:21" x14ac:dyDescent="0.3">
      <c r="B93">
        <v>57.5</v>
      </c>
      <c r="C93">
        <f t="shared" si="66"/>
        <v>5.7500000000000002E-2</v>
      </c>
      <c r="D93">
        <v>14</v>
      </c>
      <c r="E93">
        <v>3336</v>
      </c>
      <c r="F93">
        <v>3334</v>
      </c>
      <c r="G93">
        <v>3321</v>
      </c>
      <c r="I93">
        <f t="shared" si="67"/>
        <v>4.6612881991167306E-13</v>
      </c>
      <c r="J93">
        <f t="shared" si="68"/>
        <v>2779.6085789978483</v>
      </c>
      <c r="K93">
        <f t="shared" si="69"/>
        <v>2769.6659009602554</v>
      </c>
      <c r="L93">
        <f t="shared" si="70"/>
        <v>2855.0469966285409</v>
      </c>
      <c r="M93">
        <f t="shared" si="71"/>
        <v>4.5810450500875744E-13</v>
      </c>
      <c r="N93">
        <f t="shared" si="72"/>
        <v>3285.2845028729771</v>
      </c>
      <c r="O93">
        <f t="shared" si="73"/>
        <v>3303.9134599661402</v>
      </c>
      <c r="P93">
        <f t="shared" si="74"/>
        <v>3382.4733753394271</v>
      </c>
      <c r="R93">
        <f t="shared" si="75"/>
        <v>13.999999999999082</v>
      </c>
      <c r="S93">
        <f t="shared" si="76"/>
        <v>0.7710016932976822</v>
      </c>
      <c r="T93">
        <f t="shared" si="77"/>
        <v>0.27150566622946898</v>
      </c>
      <c r="U93">
        <f t="shared" si="78"/>
        <v>1.1379030038006874</v>
      </c>
    </row>
    <row r="94" spans="2:21" x14ac:dyDescent="0.3">
      <c r="B94">
        <v>58.5</v>
      </c>
      <c r="C94">
        <f t="shared" si="66"/>
        <v>5.8500000000000003E-2</v>
      </c>
      <c r="D94">
        <v>22</v>
      </c>
      <c r="E94">
        <v>3201</v>
      </c>
      <c r="F94">
        <v>3361</v>
      </c>
      <c r="G94">
        <v>3262</v>
      </c>
      <c r="I94">
        <f t="shared" si="67"/>
        <v>1.1028023301010089E-13</v>
      </c>
      <c r="J94">
        <f t="shared" si="68"/>
        <v>2720.3875404155674</v>
      </c>
      <c r="K94">
        <f t="shared" si="69"/>
        <v>2713.1487298449911</v>
      </c>
      <c r="L94">
        <f t="shared" si="70"/>
        <v>2799.3885247394032</v>
      </c>
      <c r="M94">
        <f t="shared" si="71"/>
        <v>1.0838178073802803E-13</v>
      </c>
      <c r="N94">
        <f t="shared" si="72"/>
        <v>3215.2897698848683</v>
      </c>
      <c r="O94">
        <f t="shared" si="73"/>
        <v>3236.4945549270187</v>
      </c>
      <c r="P94">
        <f t="shared" si="74"/>
        <v>3316.5328498421582</v>
      </c>
      <c r="R94">
        <f t="shared" si="75"/>
        <v>21.99999999999978</v>
      </c>
      <c r="S94">
        <f t="shared" si="76"/>
        <v>6.3791791116053972E-2</v>
      </c>
      <c r="T94">
        <f t="shared" si="77"/>
        <v>4.6122004917647006</v>
      </c>
      <c r="U94">
        <f t="shared" si="78"/>
        <v>0.91165901652586423</v>
      </c>
    </row>
    <row r="95" spans="2:21" x14ac:dyDescent="0.3">
      <c r="B95">
        <v>59.5</v>
      </c>
      <c r="C95">
        <f t="shared" si="66"/>
        <v>5.9499999999999997E-2</v>
      </c>
      <c r="D95">
        <v>20</v>
      </c>
      <c r="E95">
        <v>3121</v>
      </c>
      <c r="F95">
        <v>3181</v>
      </c>
      <c r="G95">
        <v>3191</v>
      </c>
      <c r="I95">
        <f t="shared" si="67"/>
        <v>2.543549084528027E-14</v>
      </c>
      <c r="J95">
        <f t="shared" si="68"/>
        <v>2662.6803742297216</v>
      </c>
      <c r="K95">
        <f t="shared" si="69"/>
        <v>2658.2114120797646</v>
      </c>
      <c r="L95">
        <f t="shared" si="70"/>
        <v>2745.5349610250305</v>
      </c>
      <c r="M95">
        <f t="shared" si="71"/>
        <v>2.4997623930526036E-14</v>
      </c>
      <c r="N95">
        <f t="shared" si="72"/>
        <v>3147.0843181505716</v>
      </c>
      <c r="O95">
        <f t="shared" si="73"/>
        <v>3170.9602449743134</v>
      </c>
      <c r="P95">
        <f t="shared" si="74"/>
        <v>3252.7306617709569</v>
      </c>
      <c r="R95">
        <f t="shared" si="75"/>
        <v>19.99999999999995</v>
      </c>
      <c r="S95">
        <f t="shared" si="76"/>
        <v>0.21800437468126788</v>
      </c>
      <c r="T95">
        <f t="shared" si="77"/>
        <v>3.1687104990820579E-2</v>
      </c>
      <c r="U95">
        <f t="shared" si="78"/>
        <v>1.1941944853275706</v>
      </c>
    </row>
    <row r="96" spans="2:21" x14ac:dyDescent="0.3">
      <c r="B96">
        <v>60.5</v>
      </c>
      <c r="C96">
        <f t="shared" si="66"/>
        <v>6.0499999999999998E-2</v>
      </c>
      <c r="D96">
        <v>11</v>
      </c>
      <c r="E96">
        <v>3075</v>
      </c>
      <c r="F96">
        <v>3171</v>
      </c>
      <c r="G96">
        <v>3089</v>
      </c>
      <c r="I96">
        <f t="shared" si="67"/>
        <v>5.7192295770349319E-15</v>
      </c>
      <c r="J96">
        <f t="shared" si="68"/>
        <v>2606.4144818979312</v>
      </c>
      <c r="K96">
        <f t="shared" si="69"/>
        <v>2604.7479063976757</v>
      </c>
      <c r="L96">
        <f t="shared" si="70"/>
        <v>2693.4277704384899</v>
      </c>
      <c r="M96">
        <f t="shared" si="71"/>
        <v>5.6207741776522175E-15</v>
      </c>
      <c r="N96">
        <f t="shared" si="72"/>
        <v>3080.5823417519391</v>
      </c>
      <c r="O96">
        <f t="shared" si="73"/>
        <v>3107.1840342845012</v>
      </c>
      <c r="P96">
        <f t="shared" si="74"/>
        <v>3190.9974626219268</v>
      </c>
      <c r="R96">
        <f t="shared" si="75"/>
        <v>10.999999999999989</v>
      </c>
      <c r="S96">
        <f t="shared" si="76"/>
        <v>1.0134159165997603E-2</v>
      </c>
      <c r="T96">
        <f t="shared" si="77"/>
        <v>1.2842880732266537</v>
      </c>
      <c r="U96">
        <f t="shared" si="78"/>
        <v>3.3679127165138762</v>
      </c>
    </row>
    <row r="97" spans="2:21" x14ac:dyDescent="0.3">
      <c r="B97">
        <v>61.5</v>
      </c>
      <c r="C97">
        <f t="shared" si="66"/>
        <v>6.1499999999999999E-2</v>
      </c>
      <c r="D97">
        <v>16</v>
      </c>
      <c r="E97">
        <v>3027</v>
      </c>
      <c r="F97">
        <v>3111</v>
      </c>
      <c r="G97">
        <v>3059</v>
      </c>
      <c r="I97">
        <f t="shared" si="67"/>
        <v>1.2537008470725272E-15</v>
      </c>
      <c r="J97">
        <f t="shared" si="68"/>
        <v>2551.5294821616417</v>
      </c>
      <c r="K97">
        <f t="shared" si="69"/>
        <v>2552.6638113165322</v>
      </c>
      <c r="L97">
        <f t="shared" si="70"/>
        <v>2643.0030737699581</v>
      </c>
      <c r="M97">
        <f t="shared" si="71"/>
        <v>1.2321186364019485E-15</v>
      </c>
      <c r="N97">
        <f t="shared" si="72"/>
        <v>3015.7124746648155</v>
      </c>
      <c r="O97">
        <f t="shared" si="73"/>
        <v>3045.0533120450118</v>
      </c>
      <c r="P97">
        <f t="shared" si="74"/>
        <v>3131.2575724757098</v>
      </c>
      <c r="R97">
        <f t="shared" si="75"/>
        <v>15.999999999999996</v>
      </c>
      <c r="S97">
        <f t="shared" si="76"/>
        <v>4.2090594051017817E-2</v>
      </c>
      <c r="T97">
        <f t="shared" si="77"/>
        <v>1.3979317429227209</v>
      </c>
      <c r="U97">
        <f t="shared" si="78"/>
        <v>1.7068181693633402</v>
      </c>
    </row>
    <row r="98" spans="2:21" x14ac:dyDescent="0.3">
      <c r="B98">
        <v>62.5</v>
      </c>
      <c r="C98">
        <f t="shared" si="66"/>
        <v>6.25E-2</v>
      </c>
      <c r="D98">
        <v>24</v>
      </c>
      <c r="E98">
        <v>3105</v>
      </c>
      <c r="F98">
        <v>2963</v>
      </c>
      <c r="G98">
        <v>2954</v>
      </c>
      <c r="I98">
        <f t="shared" si="67"/>
        <v>2.6792492572632181E-16</v>
      </c>
      <c r="J98">
        <f t="shared" si="68"/>
        <v>2497.97565079892</v>
      </c>
      <c r="K98">
        <f t="shared" si="69"/>
        <v>2501.8760608357043</v>
      </c>
      <c r="L98">
        <f t="shared" si="70"/>
        <v>2594.1927194881132</v>
      </c>
      <c r="M98">
        <f t="shared" si="71"/>
        <v>2.6331265143104082E-16</v>
      </c>
      <c r="N98">
        <f t="shared" si="72"/>
        <v>2952.4159466663104</v>
      </c>
      <c r="O98">
        <f t="shared" si="73"/>
        <v>2984.4689894533112</v>
      </c>
      <c r="P98">
        <f t="shared" si="74"/>
        <v>3073.4302498452284</v>
      </c>
      <c r="R98">
        <f t="shared" si="75"/>
        <v>24</v>
      </c>
      <c r="S98">
        <f t="shared" si="76"/>
        <v>7.4981943097385564</v>
      </c>
      <c r="T98">
        <f t="shared" si="77"/>
        <v>0.15555771452797454</v>
      </c>
      <c r="U98">
        <f t="shared" si="78"/>
        <v>4.8285662078854736</v>
      </c>
    </row>
    <row r="99" spans="2:21" x14ac:dyDescent="0.3">
      <c r="B99">
        <v>63.5</v>
      </c>
      <c r="C99">
        <f t="shared" si="66"/>
        <v>6.3500000000000001E-2</v>
      </c>
      <c r="D99">
        <v>11</v>
      </c>
      <c r="E99">
        <v>2930</v>
      </c>
      <c r="F99">
        <v>2934</v>
      </c>
      <c r="G99">
        <v>3013</v>
      </c>
      <c r="I99">
        <f t="shared" si="67"/>
        <v>5.5821149442759161E-17</v>
      </c>
      <c r="J99">
        <f t="shared" si="68"/>
        <v>2445.7123488264388</v>
      </c>
      <c r="K99">
        <f t="shared" si="69"/>
        <v>2452.3123931381333</v>
      </c>
      <c r="L99">
        <f t="shared" si="70"/>
        <v>2546.9253912622466</v>
      </c>
      <c r="M99">
        <f t="shared" si="71"/>
        <v>5.4860199460185053E-17</v>
      </c>
      <c r="N99">
        <f t="shared" si="72"/>
        <v>2890.6447255899002</v>
      </c>
      <c r="O99">
        <f t="shared" si="73"/>
        <v>2925.3448659355545</v>
      </c>
      <c r="P99">
        <f t="shared" si="74"/>
        <v>3017.4310037956111</v>
      </c>
      <c r="R99">
        <f t="shared" si="75"/>
        <v>11</v>
      </c>
      <c r="S99">
        <f t="shared" si="76"/>
        <v>0.5286135235133983</v>
      </c>
      <c r="T99">
        <f t="shared" si="77"/>
        <v>2.5532155989613229E-2</v>
      </c>
      <c r="U99">
        <f t="shared" si="78"/>
        <v>6.5163606494258262E-3</v>
      </c>
    </row>
    <row r="100" spans="2:21" x14ac:dyDescent="0.3">
      <c r="B100">
        <v>64.5</v>
      </c>
      <c r="C100">
        <f t="shared" si="66"/>
        <v>6.4500000000000002E-2</v>
      </c>
      <c r="D100">
        <v>16</v>
      </c>
      <c r="E100">
        <v>2872</v>
      </c>
      <c r="F100">
        <v>2968</v>
      </c>
      <c r="G100">
        <v>3005</v>
      </c>
      <c r="I100">
        <f t="shared" si="67"/>
        <v>1.1338467575155106E-17</v>
      </c>
      <c r="J100">
        <f t="shared" si="68"/>
        <v>2394.7064888640843</v>
      </c>
      <c r="K100">
        <f t="shared" si="69"/>
        <v>2403.910644414148</v>
      </c>
      <c r="L100">
        <f t="shared" si="70"/>
        <v>2501.1277063491616</v>
      </c>
      <c r="M100">
        <f t="shared" si="71"/>
        <v>1.1143278111528327E-17</v>
      </c>
      <c r="N100">
        <f t="shared" si="72"/>
        <v>2830.3597046858249</v>
      </c>
      <c r="O100">
        <f t="shared" si="73"/>
        <v>2867.6067867543684</v>
      </c>
      <c r="P100">
        <f t="shared" si="74"/>
        <v>2963.1728952413127</v>
      </c>
      <c r="R100">
        <f t="shared" si="75"/>
        <v>16</v>
      </c>
      <c r="S100">
        <f t="shared" si="76"/>
        <v>0.60373056888987187</v>
      </c>
      <c r="T100">
        <f t="shared" si="77"/>
        <v>3.3958211811936869</v>
      </c>
      <c r="U100">
        <f t="shared" si="78"/>
        <v>0.58219856655380964</v>
      </c>
    </row>
    <row r="101" spans="2:21" x14ac:dyDescent="0.3">
      <c r="B101">
        <v>65.5</v>
      </c>
      <c r="C101">
        <f t="shared" ref="C101:C164" si="79">B101/1000</f>
        <v>6.5500000000000003E-2</v>
      </c>
      <c r="D101">
        <v>11</v>
      </c>
      <c r="E101">
        <v>2808</v>
      </c>
      <c r="F101">
        <v>2876</v>
      </c>
      <c r="G101">
        <v>2746</v>
      </c>
      <c r="I101">
        <f t="shared" ref="I101:I164" si="80">$D$34*(C101)*0.001*(1/$F$15^2*$F$14*EXP(-1*$C101^2/2/$F$15^2)+1/$G$15^2*$G$14*EXP(-1*$C101^2/2/$G$15^2)+1/$H$15^2*$H$14*EXP(-1*$C101^2/2/$H$15^2)+1/$I$15^2*$I$14*EXP(-1*$C101^2/2/$I$15^2)+1/$J$15^2*$J$14*EXP(-1*$C101^2/2/$J$15^2)+1/$K$15^2*$K$14*EXP(-1*$C101^2/2/$K$15^2)+1/$L$15^2*$L$14*EXP(-1*$C101^2/2/$L$15^2)+1/$M$15^2*$M$14*EXP(-1*$C101^2/2/$M$15^2)+1/$N$15^2*$N$14*EXP(-1*$C101^2/2/$N$15^2)+1/$O$15^2*$O$14*EXP(-1*$C101^2/2/$O$15^2))</f>
        <v>2.2453455970639357E-18</v>
      </c>
      <c r="J101">
        <f t="shared" ref="J101:J164" si="81">$E$34*($C101)*0.001*(1/$F$20^2*$F$19*EXP(-1*$C101^2/2/$F$20^2)+1/$G$20^2*$G$19*EXP(-1*$C101^2/2/$G$20^2)+1/$H$20^2*$H$19*EXP(-1*$C101^2/2/$H$20^2)+1/$I$20^2*$I$19*EXP(-1*$C101^2/2/$I$20^2)+1/$J$20^2*$J$19*EXP(-1*$C101^2/2/$J$20^2)+1/$K$20^2*$K$19*EXP(-1*$C101^2/2/$K$20^2)+1/$L$20^2*$L$19*EXP(-1*$C101^2/2/$L$20^2)+1/$M$20^2*$M$19*EXP(-1*$C101^2/2/$M$20^2)+1/$N$20^2*$N$19*EXP(-1*$C101^2/2/$N$20^2)+1/$O$20^2*$O$19*EXP(-1*$C101^2/2/$O$20^2))</f>
        <v>2344.9310785523221</v>
      </c>
      <c r="K101">
        <f t="shared" ref="K101:K164" si="82">$F$34*($C101)*0.001*(1/$F$25^2*$F$24*EXP(-1*$C101^2/2/$F$25^2)+1/$G$25^2*$G$24*EXP(-1*$C101^2/2/$G$25^2)+1/$H$25^2*$H$24*EXP(-1*$C101^2/2/$H$25^2)+1/$I$25^2*$I$24*EXP(-1*$C101^2/2/$I$25^2)+1/$J$25^2*$J$24*EXP(-1*$C101^2/2/$J$25^2)+1/$K$25^2*$K$24*EXP(-1*$C101^2/2/$K$25^2)+1/$L$25^2*$L$24*EXP(-1*$C101^2/2/$L$25^2)+1/$M$25^2*$M$24*EXP(-1*$C101^2/2/$M$25^2)+1/$N$25^2*$N$24*EXP(-1*$C101^2/2/$N$25^2)+1/$O$25^2*$O$24*EXP(-1*$C101^2/2/$O$25^2))</f>
        <v>2356.6179160326715</v>
      </c>
      <c r="L101">
        <f t="shared" ref="L101:L164" si="83">$G$34*($C101)*0.001*(1/$F$30^2*$F$29*EXP(-1*$C101^2/2/$F$30^2)+1/$G$30^2*$G$29*EXP(-1*$C101^2/2/$G$30^2)+1/$H$30^2*$H$29*EXP(-1*$C101^2/2/$H$30^2)+1/$I$30^2*$I$29*EXP(-1*$C101^2/2/$I$30^2)+1/$J$30^2*$J$29*EXP(-1*$C101^2/2/$J$30^2)+1/$K$30^2*$K$29*EXP(-1*$C101^2/2/$K$30^2)+1/$L$30^2*$L$29*EXP(-1*$C101^2/2/$L$30^2)+1/$M$30^2*$M$29*EXP(-1*$C101^2/2/$M$30^2)+1/$N$30^2*$N$29*EXP(-1*$C101^2/2/$N$30^2)+1/$O$30^2*$O$29*EXP(-1*$C101^2/2/$O$30^2))</f>
        <v>2456.725269485175</v>
      </c>
      <c r="M101">
        <f t="shared" ref="M101:M164" si="84">I101*D$34/I$34</f>
        <v>2.206692419300479E-18</v>
      </c>
      <c r="N101">
        <f t="shared" ref="N101:N164" si="85">J101*E$34/J$34</f>
        <v>2771.5289810519475</v>
      </c>
      <c r="O101">
        <f t="shared" ref="O101:O164" si="86">K101*F$34/K$34</f>
        <v>2811.1916495336986</v>
      </c>
      <c r="P101">
        <f t="shared" ref="P101:P164" si="87">L101*G$34/L$34</f>
        <v>2910.5677855285899</v>
      </c>
      <c r="R101">
        <f t="shared" ref="R101:R164" si="88">(D101-M101)^2/MAX(D101,1)</f>
        <v>11</v>
      </c>
      <c r="S101">
        <f t="shared" ref="S101:S164" si="89">(E101-N101)^2/MAX(E101,1)</f>
        <v>0.47369488002464449</v>
      </c>
      <c r="T101">
        <f t="shared" ref="T101:T164" si="90">(F101-O101)^2/MAX(F101,1)</f>
        <v>1.4604041342708429</v>
      </c>
      <c r="U101">
        <f t="shared" ref="U101:U164" si="91">(G101-P101)^2/MAX(G101,1)</f>
        <v>9.862547718056792</v>
      </c>
    </row>
    <row r="102" spans="2:21" x14ac:dyDescent="0.3">
      <c r="B102">
        <v>66.5</v>
      </c>
      <c r="C102">
        <f t="shared" si="79"/>
        <v>6.6500000000000004E-2</v>
      </c>
      <c r="D102">
        <v>12</v>
      </c>
      <c r="E102">
        <v>2814</v>
      </c>
      <c r="F102">
        <v>2817</v>
      </c>
      <c r="G102">
        <v>2762</v>
      </c>
      <c r="I102">
        <f t="shared" si="80"/>
        <v>4.3349933854235233E-19</v>
      </c>
      <c r="J102">
        <f t="shared" si="81"/>
        <v>2296.363869952615</v>
      </c>
      <c r="K102">
        <f t="shared" si="82"/>
        <v>2310.3896584878094</v>
      </c>
      <c r="L102">
        <f t="shared" si="83"/>
        <v>2413.6436555507607</v>
      </c>
      <c r="M102">
        <f t="shared" si="84"/>
        <v>4.2603673366988685E-19</v>
      </c>
      <c r="N102">
        <f t="shared" si="85"/>
        <v>2714.1262593284655</v>
      </c>
      <c r="O102">
        <f t="shared" si="86"/>
        <v>2756.0463115056364</v>
      </c>
      <c r="P102">
        <f t="shared" si="87"/>
        <v>2859.5275006324432</v>
      </c>
      <c r="R102">
        <f t="shared" si="88"/>
        <v>12</v>
      </c>
      <c r="S102">
        <f t="shared" si="89"/>
        <v>3.5446922799306777</v>
      </c>
      <c r="T102">
        <f t="shared" si="90"/>
        <v>1.3189038484444151</v>
      </c>
      <c r="U102">
        <f t="shared" si="91"/>
        <v>3.443741267056919</v>
      </c>
    </row>
    <row r="103" spans="2:21" x14ac:dyDescent="0.3">
      <c r="B103">
        <v>67.5</v>
      </c>
      <c r="C103">
        <f t="shared" si="79"/>
        <v>6.7500000000000004E-2</v>
      </c>
      <c r="D103">
        <v>18</v>
      </c>
      <c r="E103">
        <v>2695</v>
      </c>
      <c r="F103">
        <v>2689</v>
      </c>
      <c r="G103">
        <v>2882</v>
      </c>
      <c r="I103">
        <f t="shared" si="80"/>
        <v>8.1596797628621635E-20</v>
      </c>
      <c r="J103">
        <f t="shared" si="81"/>
        <v>2248.9861349523039</v>
      </c>
      <c r="K103">
        <f t="shared" si="82"/>
        <v>2265.1887102384408</v>
      </c>
      <c r="L103">
        <f t="shared" si="83"/>
        <v>2371.809301920543</v>
      </c>
      <c r="M103">
        <f t="shared" si="84"/>
        <v>8.0192124990346211E-20</v>
      </c>
      <c r="N103">
        <f t="shared" si="85"/>
        <v>2658.1294043202461</v>
      </c>
      <c r="O103">
        <f t="shared" si="86"/>
        <v>2702.1264429494522</v>
      </c>
      <c r="P103">
        <f t="shared" si="87"/>
        <v>2809.9648883546615</v>
      </c>
      <c r="R103">
        <f t="shared" si="88"/>
        <v>18</v>
      </c>
      <c r="S103">
        <f t="shared" si="89"/>
        <v>0.50443073312797382</v>
      </c>
      <c r="T103">
        <f t="shared" si="90"/>
        <v>6.4077167908227484E-2</v>
      </c>
      <c r="U103">
        <f t="shared" si="91"/>
        <v>1.8005056591798676</v>
      </c>
    </row>
    <row r="104" spans="2:21" x14ac:dyDescent="0.3">
      <c r="B104">
        <v>68.5</v>
      </c>
      <c r="C104">
        <f t="shared" si="79"/>
        <v>6.8500000000000005E-2</v>
      </c>
      <c r="D104">
        <v>13</v>
      </c>
      <c r="E104">
        <v>2688</v>
      </c>
      <c r="F104">
        <v>2633</v>
      </c>
      <c r="G104">
        <v>2793</v>
      </c>
      <c r="I104">
        <f t="shared" si="80"/>
        <v>1.4974078696725081E-20</v>
      </c>
      <c r="J104">
        <f t="shared" si="81"/>
        <v>2202.7815789375209</v>
      </c>
      <c r="K104">
        <f t="shared" si="82"/>
        <v>2220.984324046346</v>
      </c>
      <c r="L104">
        <f t="shared" si="83"/>
        <v>2331.1502980137084</v>
      </c>
      <c r="M104">
        <f t="shared" si="84"/>
        <v>1.4716302910910485E-20</v>
      </c>
      <c r="N104">
        <f t="shared" si="85"/>
        <v>2603.5191570413936</v>
      </c>
      <c r="O104">
        <f t="shared" si="86"/>
        <v>2649.3953657177299</v>
      </c>
      <c r="P104">
        <f t="shared" si="87"/>
        <v>2761.7947537316259</v>
      </c>
      <c r="R104">
        <f t="shared" si="88"/>
        <v>13</v>
      </c>
      <c r="S104">
        <f t="shared" si="89"/>
        <v>2.6551387005196148</v>
      </c>
      <c r="T104">
        <f t="shared" si="90"/>
        <v>0.1020919168317934</v>
      </c>
      <c r="U104">
        <f t="shared" si="91"/>
        <v>0.34864568373429222</v>
      </c>
    </row>
    <row r="105" spans="2:21" x14ac:dyDescent="0.3">
      <c r="B105">
        <v>69.5</v>
      </c>
      <c r="C105">
        <f t="shared" si="79"/>
        <v>6.9500000000000006E-2</v>
      </c>
      <c r="D105">
        <v>11</v>
      </c>
      <c r="E105">
        <v>2731</v>
      </c>
      <c r="F105">
        <v>2602</v>
      </c>
      <c r="G105">
        <v>2580</v>
      </c>
      <c r="I105">
        <f t="shared" si="80"/>
        <v>2.6791201591743398E-21</v>
      </c>
      <c r="J105">
        <f t="shared" si="81"/>
        <v>2157.7353984219881</v>
      </c>
      <c r="K105">
        <f t="shared" si="82"/>
        <v>2177.7512079449257</v>
      </c>
      <c r="L105">
        <f t="shared" si="83"/>
        <v>2291.5970651246439</v>
      </c>
      <c r="M105">
        <f t="shared" si="84"/>
        <v>2.6329996386194468E-21</v>
      </c>
      <c r="N105">
        <f t="shared" si="85"/>
        <v>2550.278020904645</v>
      </c>
      <c r="O105">
        <f t="shared" si="86"/>
        <v>2597.8229092152183</v>
      </c>
      <c r="P105">
        <f t="shared" si="87"/>
        <v>2714.9346644532893</v>
      </c>
      <c r="R105">
        <f t="shared" si="88"/>
        <v>11</v>
      </c>
      <c r="S105">
        <f t="shared" si="89"/>
        <v>11.959148197781737</v>
      </c>
      <c r="T105">
        <f t="shared" si="90"/>
        <v>6.7056446672976678E-3</v>
      </c>
      <c r="U105">
        <f t="shared" si="91"/>
        <v>7.0571177019851863</v>
      </c>
    </row>
    <row r="106" spans="2:21" x14ac:dyDescent="0.3">
      <c r="B106">
        <v>70.5</v>
      </c>
      <c r="C106">
        <f t="shared" si="79"/>
        <v>7.0499999999999993E-2</v>
      </c>
      <c r="D106">
        <v>13</v>
      </c>
      <c r="E106">
        <v>2619</v>
      </c>
      <c r="F106">
        <v>2605</v>
      </c>
      <c r="G106">
        <v>2613</v>
      </c>
      <c r="I106">
        <f t="shared" si="80"/>
        <v>4.673389759026698E-22</v>
      </c>
      <c r="J106">
        <f t="shared" si="81"/>
        <v>2113.8334829040955</v>
      </c>
      <c r="K106">
        <f t="shared" si="82"/>
        <v>2135.4686027161456</v>
      </c>
      <c r="L106">
        <f t="shared" si="83"/>
        <v>2253.0829241915258</v>
      </c>
      <c r="M106">
        <f t="shared" si="84"/>
        <v>4.5929382840511814E-22</v>
      </c>
      <c r="N106">
        <f t="shared" si="85"/>
        <v>2498.3893183775535</v>
      </c>
      <c r="O106">
        <f t="shared" si="86"/>
        <v>2547.3843099280743</v>
      </c>
      <c r="P106">
        <f t="shared" si="87"/>
        <v>2669.3056235183485</v>
      </c>
      <c r="R106">
        <f t="shared" si="88"/>
        <v>13</v>
      </c>
      <c r="S106">
        <f t="shared" si="89"/>
        <v>5.5543858424708459</v>
      </c>
      <c r="T106">
        <f t="shared" si="90"/>
        <v>1.2743062351110144</v>
      </c>
      <c r="U106">
        <f t="shared" si="91"/>
        <v>1.2132886489820134</v>
      </c>
    </row>
    <row r="107" spans="2:21" x14ac:dyDescent="0.3">
      <c r="B107">
        <v>71.5</v>
      </c>
      <c r="C107">
        <f t="shared" si="79"/>
        <v>7.1499999999999994E-2</v>
      </c>
      <c r="D107">
        <v>7</v>
      </c>
      <c r="E107">
        <v>2582</v>
      </c>
      <c r="F107">
        <v>2530</v>
      </c>
      <c r="G107">
        <v>2492</v>
      </c>
      <c r="I107">
        <f t="shared" si="80"/>
        <v>7.9480771711070106E-23</v>
      </c>
      <c r="J107">
        <f t="shared" si="81"/>
        <v>2071.0617569083579</v>
      </c>
      <c r="K107">
        <f t="shared" si="82"/>
        <v>2094.1194128478555</v>
      </c>
      <c r="L107">
        <f t="shared" si="83"/>
        <v>2215.5445528304731</v>
      </c>
      <c r="M107">
        <f t="shared" si="84"/>
        <v>7.8112526038002246E-23</v>
      </c>
      <c r="N107">
        <f t="shared" si="85"/>
        <v>2447.8364133258688</v>
      </c>
      <c r="O107">
        <f t="shared" si="86"/>
        <v>2498.0591747494327</v>
      </c>
      <c r="P107">
        <f t="shared" si="87"/>
        <v>2624.8326106984887</v>
      </c>
      <c r="R107">
        <f t="shared" si="88"/>
        <v>7</v>
      </c>
      <c r="S107">
        <f t="shared" si="89"/>
        <v>6.9712889191584528</v>
      </c>
      <c r="T107">
        <f t="shared" si="90"/>
        <v>0.40324755639813309</v>
      </c>
      <c r="U107">
        <f t="shared" si="91"/>
        <v>7.0804584530402286</v>
      </c>
    </row>
    <row r="108" spans="2:21" x14ac:dyDescent="0.3">
      <c r="B108">
        <v>72.5</v>
      </c>
      <c r="C108">
        <f t="shared" si="79"/>
        <v>7.2499999999999995E-2</v>
      </c>
      <c r="D108">
        <v>9</v>
      </c>
      <c r="E108">
        <v>2502</v>
      </c>
      <c r="F108">
        <v>2409</v>
      </c>
      <c r="G108">
        <v>2544</v>
      </c>
      <c r="I108">
        <f t="shared" si="80"/>
        <v>1.3179072217233076E-23</v>
      </c>
      <c r="J108">
        <f t="shared" si="81"/>
        <v>2029.4056548615583</v>
      </c>
      <c r="K108">
        <f t="shared" si="82"/>
        <v>2053.6894034749348</v>
      </c>
      <c r="L108">
        <f t="shared" si="83"/>
        <v>2178.922335818942</v>
      </c>
      <c r="M108">
        <f t="shared" si="84"/>
        <v>1.2952197110863588E-23</v>
      </c>
      <c r="N108">
        <f t="shared" si="85"/>
        <v>2398.6020903573499</v>
      </c>
      <c r="O108">
        <f t="shared" si="86"/>
        <v>2449.830523016587</v>
      </c>
      <c r="P108">
        <f t="shared" si="87"/>
        <v>2581.4449977682339</v>
      </c>
      <c r="R108">
        <f t="shared" si="88"/>
        <v>9</v>
      </c>
      <c r="S108">
        <f t="shared" si="89"/>
        <v>4.2730326612588483</v>
      </c>
      <c r="T108">
        <f t="shared" si="90"/>
        <v>0.69204300946784569</v>
      </c>
      <c r="U108">
        <f t="shared" si="91"/>
        <v>0.55115088752477936</v>
      </c>
    </row>
    <row r="109" spans="2:21" x14ac:dyDescent="0.3">
      <c r="B109">
        <v>73.5</v>
      </c>
      <c r="C109">
        <f t="shared" si="79"/>
        <v>7.3499999999999996E-2</v>
      </c>
      <c r="D109">
        <v>10</v>
      </c>
      <c r="E109">
        <v>2408</v>
      </c>
      <c r="F109">
        <v>2520</v>
      </c>
      <c r="G109">
        <v>2543</v>
      </c>
      <c r="I109">
        <f t="shared" si="80"/>
        <v>2.130603411604172E-24</v>
      </c>
      <c r="J109">
        <f t="shared" si="81"/>
        <v>1988.8497190526675</v>
      </c>
      <c r="K109">
        <f t="shared" si="82"/>
        <v>2014.1664718287821</v>
      </c>
      <c r="L109">
        <f t="shared" si="83"/>
        <v>2143.1606153544567</v>
      </c>
      <c r="M109">
        <f t="shared" si="84"/>
        <v>2.0939254977365466E-24</v>
      </c>
      <c r="N109">
        <f t="shared" si="85"/>
        <v>2350.6680796411733</v>
      </c>
      <c r="O109">
        <f t="shared" si="86"/>
        <v>2402.6839174286092</v>
      </c>
      <c r="P109">
        <f t="shared" si="87"/>
        <v>2539.0768449951634</v>
      </c>
      <c r="R109">
        <f t="shared" si="88"/>
        <v>10</v>
      </c>
      <c r="S109">
        <f t="shared" si="89"/>
        <v>1.3650120814081577</v>
      </c>
      <c r="T109">
        <f t="shared" si="90"/>
        <v>5.4615330277370555</v>
      </c>
      <c r="U109">
        <f t="shared" si="91"/>
        <v>6.0523575273200196E-3</v>
      </c>
    </row>
    <row r="110" spans="2:21" x14ac:dyDescent="0.3">
      <c r="B110">
        <v>74.5</v>
      </c>
      <c r="C110">
        <f t="shared" si="79"/>
        <v>7.4499999999999997E-2</v>
      </c>
      <c r="D110">
        <v>2</v>
      </c>
      <c r="E110">
        <v>2343</v>
      </c>
      <c r="F110">
        <v>2504</v>
      </c>
      <c r="G110">
        <v>2479</v>
      </c>
      <c r="I110">
        <f t="shared" si="80"/>
        <v>3.3582857722155177E-25</v>
      </c>
      <c r="J110">
        <f t="shared" si="81"/>
        <v>1949.3773093137913</v>
      </c>
      <c r="K110">
        <f t="shared" si="82"/>
        <v>1975.5399982555509</v>
      </c>
      <c r="L110">
        <f t="shared" si="83"/>
        <v>2108.2078489431519</v>
      </c>
      <c r="M110">
        <f t="shared" si="84"/>
        <v>3.3004735507456142E-25</v>
      </c>
      <c r="N110">
        <f t="shared" si="85"/>
        <v>2304.0147137730419</v>
      </c>
      <c r="O110">
        <f t="shared" si="86"/>
        <v>2356.6066898809186</v>
      </c>
      <c r="P110">
        <f t="shared" si="87"/>
        <v>2497.6670881959558</v>
      </c>
      <c r="R110">
        <f t="shared" si="88"/>
        <v>2</v>
      </c>
      <c r="S110">
        <f t="shared" si="89"/>
        <v>0.64867799496280443</v>
      </c>
      <c r="T110">
        <f t="shared" si="90"/>
        <v>8.6760334935541987</v>
      </c>
      <c r="U110">
        <f t="shared" si="91"/>
        <v>0.14056481715029923</v>
      </c>
    </row>
    <row r="111" spans="2:21" x14ac:dyDescent="0.3">
      <c r="B111">
        <v>75.5</v>
      </c>
      <c r="C111">
        <f t="shared" si="79"/>
        <v>7.5499999999999998E-2</v>
      </c>
      <c r="D111">
        <v>2</v>
      </c>
      <c r="E111">
        <v>2308</v>
      </c>
      <c r="F111">
        <v>2361</v>
      </c>
      <c r="G111">
        <v>2327</v>
      </c>
      <c r="I111">
        <f t="shared" si="80"/>
        <v>5.1609788122347251E-26</v>
      </c>
      <c r="J111">
        <f t="shared" si="81"/>
        <v>1910.9704121193142</v>
      </c>
      <c r="K111">
        <f t="shared" si="82"/>
        <v>1937.8002789162572</v>
      </c>
      <c r="L111">
        <f t="shared" si="83"/>
        <v>2074.0166837814668</v>
      </c>
      <c r="M111">
        <f t="shared" si="84"/>
        <v>5.0721335887094037E-26</v>
      </c>
      <c r="N111">
        <f t="shared" si="85"/>
        <v>2258.6207021449936</v>
      </c>
      <c r="O111">
        <f t="shared" si="86"/>
        <v>2311.5872647375436</v>
      </c>
      <c r="P111">
        <f t="shared" si="87"/>
        <v>2457.159626858961</v>
      </c>
      <c r="R111">
        <f t="shared" si="88"/>
        <v>2</v>
      </c>
      <c r="S111">
        <f t="shared" si="89"/>
        <v>1.0564623295725464</v>
      </c>
      <c r="T111">
        <f t="shared" si="90"/>
        <v>1.0341458729850077</v>
      </c>
      <c r="U111">
        <f t="shared" si="91"/>
        <v>7.2804161856742438</v>
      </c>
    </row>
    <row r="112" spans="2:21" x14ac:dyDescent="0.3">
      <c r="B112">
        <v>76.5</v>
      </c>
      <c r="C112">
        <f t="shared" si="79"/>
        <v>7.6499999999999999E-2</v>
      </c>
      <c r="D112">
        <v>5</v>
      </c>
      <c r="E112">
        <v>2208</v>
      </c>
      <c r="F112">
        <v>2257</v>
      </c>
      <c r="G112">
        <v>2345</v>
      </c>
      <c r="I112">
        <f t="shared" si="80"/>
        <v>7.732999059446891E-27</v>
      </c>
      <c r="J112">
        <f t="shared" si="81"/>
        <v>1873.6095364168348</v>
      </c>
      <c r="K112">
        <f t="shared" si="82"/>
        <v>1900.9380398366552</v>
      </c>
      <c r="L112">
        <f t="shared" si="83"/>
        <v>2040.5439570712397</v>
      </c>
      <c r="M112">
        <f t="shared" si="84"/>
        <v>7.5998770190446039E-27</v>
      </c>
      <c r="N112">
        <f t="shared" si="85"/>
        <v>2214.46300782554</v>
      </c>
      <c r="O112">
        <f t="shared" si="86"/>
        <v>2267.6145791449021</v>
      </c>
      <c r="P112">
        <f t="shared" si="87"/>
        <v>2417.5033245175091</v>
      </c>
      <c r="R112">
        <f t="shared" si="88"/>
        <v>5</v>
      </c>
      <c r="S112">
        <f t="shared" si="89"/>
        <v>1.8917785395376426E-2</v>
      </c>
      <c r="T112">
        <f t="shared" si="90"/>
        <v>4.9919933727687549E-2</v>
      </c>
      <c r="U112">
        <f t="shared" si="91"/>
        <v>2.2416767872457299</v>
      </c>
    </row>
    <row r="113" spans="2:21" x14ac:dyDescent="0.3">
      <c r="B113">
        <v>77.5</v>
      </c>
      <c r="C113">
        <f t="shared" si="79"/>
        <v>7.7499999999999999E-2</v>
      </c>
      <c r="D113">
        <v>8</v>
      </c>
      <c r="E113">
        <v>2248</v>
      </c>
      <c r="F113">
        <v>2170</v>
      </c>
      <c r="G113">
        <v>2337</v>
      </c>
      <c r="I113">
        <f t="shared" si="80"/>
        <v>1.1297107785682279E-27</v>
      </c>
      <c r="J113">
        <f t="shared" si="81"/>
        <v>1837.2736835680234</v>
      </c>
      <c r="K113">
        <f t="shared" si="82"/>
        <v>1864.9440300031654</v>
      </c>
      <c r="L113">
        <f t="shared" si="83"/>
        <v>2007.7506319319477</v>
      </c>
      <c r="M113">
        <f t="shared" si="84"/>
        <v>1.1102630322603142E-27</v>
      </c>
      <c r="N113">
        <f t="shared" si="85"/>
        <v>2171.5168120320618</v>
      </c>
      <c r="O113">
        <f t="shared" si="86"/>
        <v>2224.6775976390136</v>
      </c>
      <c r="P113">
        <f t="shared" si="87"/>
        <v>2378.6519328229101</v>
      </c>
      <c r="R113">
        <f t="shared" si="88"/>
        <v>8</v>
      </c>
      <c r="S113">
        <f t="shared" si="89"/>
        <v>2.6021699473927784</v>
      </c>
      <c r="T113">
        <f t="shared" si="90"/>
        <v>1.3777141398957897</v>
      </c>
      <c r="U113">
        <f t="shared" si="91"/>
        <v>0.74235494560728144</v>
      </c>
    </row>
    <row r="114" spans="2:21" x14ac:dyDescent="0.3">
      <c r="B114">
        <v>78.5</v>
      </c>
      <c r="C114">
        <f t="shared" si="79"/>
        <v>7.85E-2</v>
      </c>
      <c r="D114">
        <v>9</v>
      </c>
      <c r="E114">
        <v>2230</v>
      </c>
      <c r="F114">
        <v>2219</v>
      </c>
      <c r="G114">
        <v>2202</v>
      </c>
      <c r="I114">
        <f t="shared" si="80"/>
        <v>1.6091329364308621E-28</v>
      </c>
      <c r="J114">
        <f t="shared" si="81"/>
        <v>1801.9403791904747</v>
      </c>
      <c r="K114">
        <f t="shared" si="82"/>
        <v>1829.8086896659543</v>
      </c>
      <c r="L114">
        <f t="shared" si="83"/>
        <v>1975.601678513819</v>
      </c>
      <c r="M114">
        <f t="shared" si="84"/>
        <v>1.5814320330517892E-28</v>
      </c>
      <c r="N114">
        <f t="shared" si="85"/>
        <v>2129.7555517654428</v>
      </c>
      <c r="O114">
        <f t="shared" si="86"/>
        <v>2182.7649164667623</v>
      </c>
      <c r="P114">
        <f t="shared" si="87"/>
        <v>2340.5639506950292</v>
      </c>
      <c r="R114">
        <f t="shared" si="88"/>
        <v>9</v>
      </c>
      <c r="S114">
        <f t="shared" si="89"/>
        <v>4.5062553371528367</v>
      </c>
      <c r="T114">
        <f t="shared" si="90"/>
        <v>0.59169953972992917</v>
      </c>
      <c r="U114">
        <f t="shared" si="91"/>
        <v>8.7193317130856016</v>
      </c>
    </row>
    <row r="115" spans="2:21" x14ac:dyDescent="0.3">
      <c r="B115">
        <v>79.5</v>
      </c>
      <c r="C115">
        <f t="shared" si="79"/>
        <v>7.9500000000000001E-2</v>
      </c>
      <c r="D115">
        <v>9</v>
      </c>
      <c r="E115">
        <v>2163</v>
      </c>
      <c r="F115">
        <v>2185</v>
      </c>
      <c r="G115">
        <v>2137</v>
      </c>
      <c r="I115">
        <f t="shared" si="80"/>
        <v>2.2347232313304468E-29</v>
      </c>
      <c r="J115">
        <f t="shared" si="81"/>
        <v>1767.5857553642438</v>
      </c>
      <c r="K115">
        <f t="shared" si="82"/>
        <v>1795.5218888681491</v>
      </c>
      <c r="L115">
        <f t="shared" si="83"/>
        <v>1944.0659096328898</v>
      </c>
      <c r="M115">
        <f t="shared" si="84"/>
        <v>2.1962529154798745E-29</v>
      </c>
      <c r="N115">
        <f t="shared" si="85"/>
        <v>2089.1510169719008</v>
      </c>
      <c r="O115">
        <f t="shared" si="86"/>
        <v>2141.8644516793775</v>
      </c>
      <c r="P115">
        <f t="shared" si="87"/>
        <v>2303.2024295934275</v>
      </c>
      <c r="R115">
        <f t="shared" si="88"/>
        <v>9</v>
      </c>
      <c r="S115">
        <f t="shared" si="89"/>
        <v>2.5213464143710018</v>
      </c>
      <c r="T115">
        <f t="shared" si="90"/>
        <v>0.85156774778982269</v>
      </c>
      <c r="U115">
        <f t="shared" si="91"/>
        <v>12.926180441159675</v>
      </c>
    </row>
    <row r="116" spans="2:21" x14ac:dyDescent="0.3">
      <c r="B116">
        <v>80.5</v>
      </c>
      <c r="C116">
        <f t="shared" si="79"/>
        <v>8.0500000000000002E-2</v>
      </c>
      <c r="D116">
        <v>6</v>
      </c>
      <c r="E116">
        <v>2141</v>
      </c>
      <c r="F116">
        <v>2125</v>
      </c>
      <c r="G116">
        <v>2155</v>
      </c>
      <c r="I116">
        <f t="shared" si="80"/>
        <v>3.0259691292732612E-30</v>
      </c>
      <c r="J116">
        <f t="shared" si="81"/>
        <v>1734.1846725217624</v>
      </c>
      <c r="K116">
        <f t="shared" si="82"/>
        <v>1762.0727304246616</v>
      </c>
      <c r="L116">
        <f t="shared" si="83"/>
        <v>1913.1157797964597</v>
      </c>
      <c r="M116">
        <f t="shared" si="84"/>
        <v>2.9738776727003957E-30</v>
      </c>
      <c r="N116">
        <f t="shared" si="85"/>
        <v>2049.6734946075312</v>
      </c>
      <c r="O116">
        <f t="shared" si="86"/>
        <v>2101.9632041073637</v>
      </c>
      <c r="P116">
        <f t="shared" si="87"/>
        <v>2266.5347354158371</v>
      </c>
      <c r="R116">
        <f t="shared" si="88"/>
        <v>6</v>
      </c>
      <c r="S116">
        <f t="shared" si="89"/>
        <v>3.8956238146663384</v>
      </c>
      <c r="T116">
        <f t="shared" si="90"/>
        <v>0.24973833647011029</v>
      </c>
      <c r="U116">
        <f t="shared" si="91"/>
        <v>5.7726205124272774</v>
      </c>
    </row>
    <row r="117" spans="2:21" x14ac:dyDescent="0.3">
      <c r="B117">
        <v>81.5</v>
      </c>
      <c r="C117">
        <f t="shared" si="79"/>
        <v>8.1500000000000003E-2</v>
      </c>
      <c r="D117">
        <v>6</v>
      </c>
      <c r="E117">
        <v>2049</v>
      </c>
      <c r="F117">
        <v>2066</v>
      </c>
      <c r="G117">
        <v>2032</v>
      </c>
      <c r="I117">
        <f t="shared" si="80"/>
        <v>3.9949915861962548E-31</v>
      </c>
      <c r="J117">
        <f t="shared" si="81"/>
        <v>1701.7108713116204</v>
      </c>
      <c r="K117">
        <f t="shared" si="82"/>
        <v>1729.4494110777939</v>
      </c>
      <c r="L117">
        <f t="shared" si="83"/>
        <v>1882.7271559099072</v>
      </c>
      <c r="M117">
        <f t="shared" si="84"/>
        <v>3.9262186008051955E-31</v>
      </c>
      <c r="N117">
        <f t="shared" si="85"/>
        <v>2011.291948129674</v>
      </c>
      <c r="O117">
        <f t="shared" si="86"/>
        <v>2063.0470937340801</v>
      </c>
      <c r="P117">
        <f t="shared" si="87"/>
        <v>2230.5322768465567</v>
      </c>
      <c r="R117">
        <f t="shared" si="88"/>
        <v>6</v>
      </c>
      <c r="S117">
        <f t="shared" si="89"/>
        <v>0.69394688914358105</v>
      </c>
      <c r="T117">
        <f t="shared" si="90"/>
        <v>4.2205495717854771E-3</v>
      </c>
      <c r="U117">
        <f t="shared" si="91"/>
        <v>19.397177632813889</v>
      </c>
    </row>
    <row r="118" spans="2:21" x14ac:dyDescent="0.3">
      <c r="B118">
        <v>82.5</v>
      </c>
      <c r="C118">
        <f t="shared" si="79"/>
        <v>8.2500000000000004E-2</v>
      </c>
      <c r="D118">
        <v>6</v>
      </c>
      <c r="E118">
        <v>2129</v>
      </c>
      <c r="F118">
        <v>2124</v>
      </c>
      <c r="G118">
        <v>2112</v>
      </c>
      <c r="I118">
        <f t="shared" si="80"/>
        <v>5.142561644255708E-32</v>
      </c>
      <c r="J118">
        <f t="shared" si="81"/>
        <v>1670.1371457609805</v>
      </c>
      <c r="K118">
        <f t="shared" si="82"/>
        <v>1697.6391343131065</v>
      </c>
      <c r="L118">
        <f t="shared" si="83"/>
        <v>1852.8790672915488</v>
      </c>
      <c r="M118">
        <f t="shared" si="84"/>
        <v>5.0540334686132263E-32</v>
      </c>
      <c r="N118">
        <f t="shared" si="85"/>
        <v>1973.9742221616243</v>
      </c>
      <c r="O118">
        <f t="shared" si="86"/>
        <v>2025.1008556944446</v>
      </c>
      <c r="P118">
        <f t="shared" si="87"/>
        <v>2195.1702091903708</v>
      </c>
      <c r="R118">
        <f t="shared" si="88"/>
        <v>6</v>
      </c>
      <c r="S118">
        <f t="shared" si="89"/>
        <v>11.288394454858345</v>
      </c>
      <c r="T118">
        <f t="shared" si="90"/>
        <v>4.6050097666530476</v>
      </c>
      <c r="U118">
        <f t="shared" si="91"/>
        <v>3.2752290230918724</v>
      </c>
    </row>
    <row r="119" spans="2:21" x14ac:dyDescent="0.3">
      <c r="B119">
        <v>83.5</v>
      </c>
      <c r="C119">
        <f t="shared" si="79"/>
        <v>8.3500000000000005E-2</v>
      </c>
      <c r="D119">
        <v>3</v>
      </c>
      <c r="E119">
        <v>2061</v>
      </c>
      <c r="F119">
        <v>1954</v>
      </c>
      <c r="G119">
        <v>2151</v>
      </c>
      <c r="I119">
        <f t="shared" si="80"/>
        <v>6.4544164105215783E-33</v>
      </c>
      <c r="J119">
        <f t="shared" si="81"/>
        <v>1639.4355301144431</v>
      </c>
      <c r="K119">
        <f t="shared" si="82"/>
        <v>1666.6280682835552</v>
      </c>
      <c r="L119">
        <f t="shared" si="83"/>
        <v>1823.5534419033384</v>
      </c>
      <c r="M119">
        <f t="shared" si="84"/>
        <v>6.34330491605877E-33</v>
      </c>
      <c r="N119">
        <f t="shared" si="85"/>
        <v>1937.6872633218668</v>
      </c>
      <c r="O119">
        <f t="shared" si="86"/>
        <v>1988.1079900829604</v>
      </c>
      <c r="P119">
        <f t="shared" si="87"/>
        <v>2160.4271218758945</v>
      </c>
      <c r="R119">
        <f t="shared" si="88"/>
        <v>3</v>
      </c>
      <c r="S119">
        <f t="shared" si="89"/>
        <v>7.3779869126883151</v>
      </c>
      <c r="T119">
        <f t="shared" si="90"/>
        <v>0.59537102737938985</v>
      </c>
      <c r="U119">
        <f t="shared" si="91"/>
        <v>4.1315958560189978E-2</v>
      </c>
    </row>
    <row r="120" spans="2:21" x14ac:dyDescent="0.3">
      <c r="B120">
        <v>84.5</v>
      </c>
      <c r="C120">
        <f t="shared" si="79"/>
        <v>8.4500000000000006E-2</v>
      </c>
      <c r="D120">
        <v>7</v>
      </c>
      <c r="E120">
        <v>1963</v>
      </c>
      <c r="F120">
        <v>2033</v>
      </c>
      <c r="G120">
        <v>2056</v>
      </c>
      <c r="I120">
        <f t="shared" si="80"/>
        <v>7.898594376014975E-34</v>
      </c>
      <c r="J120">
        <f t="shared" si="81"/>
        <v>1609.5774927648563</v>
      </c>
      <c r="K120">
        <f t="shared" si="82"/>
        <v>1636.4013424214804</v>
      </c>
      <c r="L120">
        <f t="shared" si="83"/>
        <v>1794.7348349582321</v>
      </c>
      <c r="M120">
        <f t="shared" si="84"/>
        <v>7.7626216451815704E-34</v>
      </c>
      <c r="N120">
        <f t="shared" si="85"/>
        <v>1902.3973494354425</v>
      </c>
      <c r="O120">
        <f t="shared" si="86"/>
        <v>1952.0507579121809</v>
      </c>
      <c r="P120">
        <f t="shared" si="87"/>
        <v>2126.2847169272882</v>
      </c>
      <c r="R120">
        <f t="shared" si="88"/>
        <v>7</v>
      </c>
      <c r="S120">
        <f t="shared" si="89"/>
        <v>1.8709532630921357</v>
      </c>
      <c r="T120">
        <f t="shared" si="90"/>
        <v>3.2232069820916616</v>
      </c>
      <c r="U120">
        <f t="shared" si="91"/>
        <v>2.4026952497806557</v>
      </c>
    </row>
    <row r="121" spans="2:21" x14ac:dyDescent="0.3">
      <c r="B121">
        <v>85.5</v>
      </c>
      <c r="C121">
        <f t="shared" si="79"/>
        <v>8.5500000000000007E-2</v>
      </c>
      <c r="D121">
        <v>1</v>
      </c>
      <c r="E121">
        <v>2019</v>
      </c>
      <c r="F121">
        <v>1830</v>
      </c>
      <c r="G121">
        <v>2037</v>
      </c>
      <c r="I121">
        <f t="shared" si="80"/>
        <v>9.4245248711739856E-35</v>
      </c>
      <c r="J121">
        <f t="shared" si="81"/>
        <v>1580.5341316881986</v>
      </c>
      <c r="K121">
        <f t="shared" si="82"/>
        <v>1606.9430765791526</v>
      </c>
      <c r="L121">
        <f t="shared" si="83"/>
        <v>1766.4101553118899</v>
      </c>
      <c r="M121">
        <f t="shared" si="84"/>
        <v>9.2622835504356742E-35</v>
      </c>
      <c r="N121">
        <f t="shared" si="85"/>
        <v>1868.0703205230161</v>
      </c>
      <c r="O121">
        <f t="shared" si="86"/>
        <v>1916.9102158742462</v>
      </c>
      <c r="P121">
        <f t="shared" si="87"/>
        <v>2092.7274848110014</v>
      </c>
      <c r="R121">
        <f t="shared" si="88"/>
        <v>1</v>
      </c>
      <c r="S121">
        <f t="shared" si="89"/>
        <v>11.282698438348239</v>
      </c>
      <c r="T121">
        <f t="shared" si="90"/>
        <v>4.1275331274907527</v>
      </c>
      <c r="U121">
        <f t="shared" si="91"/>
        <v>1.5245717051351964</v>
      </c>
    </row>
    <row r="122" spans="2:21" x14ac:dyDescent="0.3">
      <c r="B122">
        <v>86.5</v>
      </c>
      <c r="C122">
        <f t="shared" si="79"/>
        <v>8.6499999999999994E-2</v>
      </c>
      <c r="D122">
        <v>4</v>
      </c>
      <c r="E122">
        <v>1945</v>
      </c>
      <c r="F122">
        <v>1953</v>
      </c>
      <c r="G122">
        <v>1902</v>
      </c>
      <c r="I122">
        <f t="shared" si="80"/>
        <v>1.0964462713513571E-35</v>
      </c>
      <c r="J122">
        <f t="shared" si="81"/>
        <v>1552.2763667319084</v>
      </c>
      <c r="K122">
        <f t="shared" si="82"/>
        <v>1578.2364368961537</v>
      </c>
      <c r="L122">
        <f t="shared" si="83"/>
        <v>1738.5683943047416</v>
      </c>
      <c r="M122">
        <f t="shared" si="84"/>
        <v>1.0775711669175267E-35</v>
      </c>
      <c r="N122">
        <f t="shared" si="85"/>
        <v>1834.6718060709568</v>
      </c>
      <c r="O122">
        <f t="shared" si="86"/>
        <v>1882.66628298466</v>
      </c>
      <c r="P122">
        <f t="shared" si="87"/>
        <v>2059.7423831855463</v>
      </c>
      <c r="R122">
        <f t="shared" si="88"/>
        <v>4</v>
      </c>
      <c r="S122">
        <f t="shared" si="89"/>
        <v>6.2582572625421937</v>
      </c>
      <c r="T122">
        <f t="shared" si="90"/>
        <v>2.5329399637449685</v>
      </c>
      <c r="U122">
        <f t="shared" si="91"/>
        <v>13.082365643036651</v>
      </c>
    </row>
    <row r="123" spans="2:21" x14ac:dyDescent="0.3">
      <c r="B123">
        <v>87.5</v>
      </c>
      <c r="C123">
        <f t="shared" si="79"/>
        <v>8.7499999999999994E-2</v>
      </c>
      <c r="D123">
        <v>7</v>
      </c>
      <c r="E123">
        <v>1831</v>
      </c>
      <c r="F123">
        <v>1914</v>
      </c>
      <c r="G123">
        <v>1912</v>
      </c>
      <c r="I123">
        <f t="shared" si="80"/>
        <v>1.2437550236860378E-36</v>
      </c>
      <c r="J123">
        <f t="shared" si="81"/>
        <v>1524.7751249716425</v>
      </c>
      <c r="K123">
        <f t="shared" si="82"/>
        <v>1550.2637130169451</v>
      </c>
      <c r="L123">
        <f t="shared" si="83"/>
        <v>1711.2003610042029</v>
      </c>
      <c r="M123">
        <f t="shared" si="84"/>
        <v>1.2223440283864311E-36</v>
      </c>
      <c r="N123">
        <f t="shared" si="85"/>
        <v>1802.1674441088353</v>
      </c>
      <c r="O123">
        <f t="shared" si="86"/>
        <v>1849.2978326945397</v>
      </c>
      <c r="P123">
        <f t="shared" si="87"/>
        <v>2027.3185232337521</v>
      </c>
      <c r="R123">
        <f t="shared" si="88"/>
        <v>7</v>
      </c>
      <c r="S123">
        <f t="shared" si="89"/>
        <v>0.45402309077943004</v>
      </c>
      <c r="T123">
        <f t="shared" si="90"/>
        <v>2.1872363918619522</v>
      </c>
      <c r="U123">
        <f t="shared" si="91"/>
        <v>6.9552101468689456</v>
      </c>
    </row>
    <row r="124" spans="2:21" x14ac:dyDescent="0.3">
      <c r="B124">
        <v>88.5</v>
      </c>
      <c r="C124">
        <f t="shared" si="79"/>
        <v>8.8499999999999995E-2</v>
      </c>
      <c r="D124">
        <v>8</v>
      </c>
      <c r="E124">
        <v>1959</v>
      </c>
      <c r="F124">
        <v>1901</v>
      </c>
      <c r="G124">
        <v>1865</v>
      </c>
      <c r="I124">
        <f t="shared" si="80"/>
        <v>1.3756351456573206E-37</v>
      </c>
      <c r="J124">
        <f t="shared" si="81"/>
        <v>1498.0015161382419</v>
      </c>
      <c r="K124">
        <f t="shared" si="82"/>
        <v>1523.0064117499469</v>
      </c>
      <c r="L124">
        <f t="shared" si="83"/>
        <v>1684.2984271168698</v>
      </c>
      <c r="M124">
        <f t="shared" si="84"/>
        <v>1.3519538602942654E-37</v>
      </c>
      <c r="N124">
        <f t="shared" si="85"/>
        <v>1770.5230885506628</v>
      </c>
      <c r="O124">
        <f t="shared" si="86"/>
        <v>1816.7828046158229</v>
      </c>
      <c r="P124">
        <f t="shared" si="87"/>
        <v>1995.4468674513778</v>
      </c>
      <c r="R124">
        <f t="shared" si="88"/>
        <v>8</v>
      </c>
      <c r="S124">
        <f t="shared" si="89"/>
        <v>18.133510030363087</v>
      </c>
      <c r="T124">
        <f t="shared" si="90"/>
        <v>3.7309500254480068</v>
      </c>
      <c r="U124">
        <f t="shared" si="91"/>
        <v>9.1240671463149212</v>
      </c>
    </row>
    <row r="125" spans="2:21" x14ac:dyDescent="0.3">
      <c r="B125">
        <v>89.5</v>
      </c>
      <c r="C125">
        <f t="shared" si="79"/>
        <v>8.9499999999999996E-2</v>
      </c>
      <c r="D125">
        <v>0</v>
      </c>
      <c r="E125">
        <v>1804</v>
      </c>
      <c r="F125">
        <v>1802</v>
      </c>
      <c r="G125">
        <v>1850</v>
      </c>
      <c r="I125">
        <f t="shared" si="80"/>
        <v>1.4835216029411867E-38</v>
      </c>
      <c r="J125">
        <f t="shared" si="81"/>
        <v>1471.9269958214986</v>
      </c>
      <c r="K125">
        <f t="shared" si="82"/>
        <v>1496.4453627498783</v>
      </c>
      <c r="L125">
        <f t="shared" si="83"/>
        <v>1657.8562842047356</v>
      </c>
      <c r="M125">
        <f t="shared" si="84"/>
        <v>1.457983073678967E-38</v>
      </c>
      <c r="N125">
        <f t="shared" si="85"/>
        <v>1739.7050020892491</v>
      </c>
      <c r="O125">
        <f t="shared" si="86"/>
        <v>1785.0983305889297</v>
      </c>
      <c r="P125">
        <f t="shared" si="87"/>
        <v>1964.1199420127314</v>
      </c>
      <c r="R125">
        <f t="shared" si="88"/>
        <v>2.1257146431343681E-76</v>
      </c>
      <c r="S125">
        <f t="shared" si="89"/>
        <v>2.2914893327846251</v>
      </c>
      <c r="T125">
        <f t="shared" si="90"/>
        <v>0.15852743001171477</v>
      </c>
      <c r="U125">
        <f t="shared" si="91"/>
        <v>7.0396546837779299</v>
      </c>
    </row>
    <row r="126" spans="2:21" x14ac:dyDescent="0.3">
      <c r="B126">
        <v>90.5</v>
      </c>
      <c r="C126">
        <f t="shared" si="79"/>
        <v>9.0499999999999997E-2</v>
      </c>
      <c r="D126">
        <v>5</v>
      </c>
      <c r="E126">
        <v>1820</v>
      </c>
      <c r="F126">
        <v>1820</v>
      </c>
      <c r="G126">
        <v>1781</v>
      </c>
      <c r="I126">
        <f t="shared" si="80"/>
        <v>1.5599400777006655E-39</v>
      </c>
      <c r="J126">
        <f t="shared" si="81"/>
        <v>1446.5235147800336</v>
      </c>
      <c r="K126">
        <f t="shared" si="82"/>
        <v>1470.5608323012859</v>
      </c>
      <c r="L126">
        <f t="shared" si="83"/>
        <v>1631.8687152535088</v>
      </c>
      <c r="M126">
        <f t="shared" si="84"/>
        <v>1.5330860195981849E-39</v>
      </c>
      <c r="N126">
        <f t="shared" si="85"/>
        <v>1709.6800326690429</v>
      </c>
      <c r="O126">
        <f t="shared" si="86"/>
        <v>1754.220870414272</v>
      </c>
      <c r="P126">
        <f t="shared" si="87"/>
        <v>1933.3315661397162</v>
      </c>
      <c r="R126">
        <f t="shared" si="88"/>
        <v>5</v>
      </c>
      <c r="S126">
        <f t="shared" si="89"/>
        <v>6.6870852702766133</v>
      </c>
      <c r="T126">
        <f t="shared" si="90"/>
        <v>2.377414224756043</v>
      </c>
      <c r="U126">
        <f t="shared" si="91"/>
        <v>13.029144324861722</v>
      </c>
    </row>
    <row r="127" spans="2:21" x14ac:dyDescent="0.3">
      <c r="B127">
        <v>91.5</v>
      </c>
      <c r="C127">
        <f t="shared" si="79"/>
        <v>9.1499999999999998E-2</v>
      </c>
      <c r="D127">
        <v>5</v>
      </c>
      <c r="E127">
        <v>1745</v>
      </c>
      <c r="F127">
        <v>1717</v>
      </c>
      <c r="G127">
        <v>1841</v>
      </c>
      <c r="I127">
        <f t="shared" si="80"/>
        <v>1.5993612816726042E-40</v>
      </c>
      <c r="J127">
        <f t="shared" si="81"/>
        <v>1421.7636532295701</v>
      </c>
      <c r="K127">
        <f t="shared" si="82"/>
        <v>1445.3326417699027</v>
      </c>
      <c r="L127">
        <f t="shared" si="83"/>
        <v>1606.3313821084305</v>
      </c>
      <c r="M127">
        <f t="shared" si="84"/>
        <v>1.5718285953862176E-40</v>
      </c>
      <c r="N127">
        <f t="shared" si="85"/>
        <v>1680.4157722045911</v>
      </c>
      <c r="O127">
        <f t="shared" si="86"/>
        <v>1724.1263531519808</v>
      </c>
      <c r="P127">
        <f t="shared" si="87"/>
        <v>1903.0766002696612</v>
      </c>
      <c r="R127">
        <f t="shared" si="88"/>
        <v>5</v>
      </c>
      <c r="S127">
        <f t="shared" si="89"/>
        <v>2.3903280687273725</v>
      </c>
      <c r="T127">
        <f t="shared" si="90"/>
        <v>2.9577699037126499E-2</v>
      </c>
      <c r="U127">
        <f t="shared" si="91"/>
        <v>2.093158229787778</v>
      </c>
    </row>
    <row r="128" spans="2:21" x14ac:dyDescent="0.3">
      <c r="B128">
        <v>92.5</v>
      </c>
      <c r="C128">
        <f t="shared" si="79"/>
        <v>9.2499999999999999E-2</v>
      </c>
      <c r="D128">
        <v>4</v>
      </c>
      <c r="E128">
        <v>1746</v>
      </c>
      <c r="F128">
        <v>1760</v>
      </c>
      <c r="G128">
        <v>1820</v>
      </c>
      <c r="I128">
        <f t="shared" si="80"/>
        <v>1.5988621223135176E-41</v>
      </c>
      <c r="J128">
        <f t="shared" si="81"/>
        <v>1397.6207394489663</v>
      </c>
      <c r="K128">
        <f t="shared" si="82"/>
        <v>1420.7402877596933</v>
      </c>
      <c r="L128">
        <f t="shared" si="83"/>
        <v>1581.2406298153624</v>
      </c>
      <c r="M128">
        <f t="shared" si="84"/>
        <v>1.5713380289561947E-41</v>
      </c>
      <c r="N128">
        <f t="shared" si="85"/>
        <v>1651.880696763785</v>
      </c>
      <c r="O128">
        <f t="shared" si="86"/>
        <v>1694.7903204563358</v>
      </c>
      <c r="P128">
        <f t="shared" si="87"/>
        <v>1873.3507142514065</v>
      </c>
      <c r="R128">
        <f t="shared" si="88"/>
        <v>4</v>
      </c>
      <c r="S128">
        <f t="shared" si="89"/>
        <v>5.073564285034708</v>
      </c>
      <c r="T128">
        <f t="shared" si="90"/>
        <v>2.4160808557882789</v>
      </c>
      <c r="U128">
        <f t="shared" si="91"/>
        <v>1.5639003907336446</v>
      </c>
    </row>
    <row r="129" spans="2:21" x14ac:dyDescent="0.3">
      <c r="B129">
        <v>93.5</v>
      </c>
      <c r="C129">
        <f t="shared" si="79"/>
        <v>9.35E-2</v>
      </c>
      <c r="D129">
        <v>4</v>
      </c>
      <c r="E129">
        <v>1714</v>
      </c>
      <c r="F129">
        <v>1695</v>
      </c>
      <c r="G129">
        <v>1745</v>
      </c>
      <c r="I129">
        <f t="shared" si="80"/>
        <v>1.5584839689455746E-42</v>
      </c>
      <c r="J129">
        <f t="shared" si="81"/>
        <v>1374.0689524396353</v>
      </c>
      <c r="K129">
        <f t="shared" si="82"/>
        <v>1396.7630614596133</v>
      </c>
      <c r="L129">
        <f t="shared" si="83"/>
        <v>1556.5933084826556</v>
      </c>
      <c r="M129">
        <f t="shared" si="84"/>
        <v>1.5316549774656339E-42</v>
      </c>
      <c r="N129">
        <f t="shared" si="85"/>
        <v>1624.0442879034349</v>
      </c>
      <c r="O129">
        <f t="shared" si="86"/>
        <v>1666.1880689436091</v>
      </c>
      <c r="P129">
        <f t="shared" si="87"/>
        <v>1844.1501762988742</v>
      </c>
      <c r="R129">
        <f t="shared" si="88"/>
        <v>4</v>
      </c>
      <c r="S129">
        <f t="shared" si="89"/>
        <v>4.7211377705951616</v>
      </c>
      <c r="T129">
        <f t="shared" si="90"/>
        <v>0.48975066147387769</v>
      </c>
      <c r="U129">
        <f t="shared" si="91"/>
        <v>5.6336718969041986</v>
      </c>
    </row>
    <row r="130" spans="2:21" x14ac:dyDescent="0.3">
      <c r="B130">
        <v>94.5</v>
      </c>
      <c r="C130">
        <f t="shared" si="79"/>
        <v>9.4500000000000001E-2</v>
      </c>
      <c r="D130">
        <v>6</v>
      </c>
      <c r="E130">
        <v>1637</v>
      </c>
      <c r="F130">
        <v>1674</v>
      </c>
      <c r="G130">
        <v>1726</v>
      </c>
      <c r="I130">
        <f t="shared" si="80"/>
        <v>1.4812270488151769E-43</v>
      </c>
      <c r="J130">
        <f t="shared" si="81"/>
        <v>1351.0834087051164</v>
      </c>
      <c r="K130">
        <f t="shared" si="82"/>
        <v>1373.3801650802232</v>
      </c>
      <c r="L130">
        <f t="shared" si="83"/>
        <v>1532.3866129114231</v>
      </c>
      <c r="M130">
        <f t="shared" si="84"/>
        <v>1.4557280198457568E-43</v>
      </c>
      <c r="N130">
        <f t="shared" si="85"/>
        <v>1596.87713523608</v>
      </c>
      <c r="O130">
        <f t="shared" si="86"/>
        <v>1638.2947890884193</v>
      </c>
      <c r="P130">
        <f t="shared" si="87"/>
        <v>1815.4716629954751</v>
      </c>
      <c r="R130">
        <f t="shared" si="88"/>
        <v>6</v>
      </c>
      <c r="S130">
        <f t="shared" si="89"/>
        <v>0.98341128702737546</v>
      </c>
      <c r="T130">
        <f t="shared" si="90"/>
        <v>0.76156635976132736</v>
      </c>
      <c r="U130">
        <f t="shared" si="91"/>
        <v>4.6379944838794112</v>
      </c>
    </row>
    <row r="131" spans="2:21" x14ac:dyDescent="0.3">
      <c r="B131">
        <v>95.5</v>
      </c>
      <c r="C131">
        <f t="shared" si="79"/>
        <v>9.5500000000000002E-2</v>
      </c>
      <c r="D131">
        <v>4</v>
      </c>
      <c r="E131">
        <v>1689</v>
      </c>
      <c r="F131">
        <v>1698</v>
      </c>
      <c r="G131">
        <v>1693</v>
      </c>
      <c r="I131">
        <f t="shared" si="80"/>
        <v>1.3726820174766523E-44</v>
      </c>
      <c r="J131">
        <f t="shared" si="81"/>
        <v>1328.6402334896584</v>
      </c>
      <c r="K131">
        <f t="shared" si="82"/>
        <v>1350.5708236630212</v>
      </c>
      <c r="L131">
        <f t="shared" si="83"/>
        <v>1508.6179399265584</v>
      </c>
      <c r="M131">
        <f t="shared" si="84"/>
        <v>1.3490515696277308E-44</v>
      </c>
      <c r="N131">
        <f t="shared" si="85"/>
        <v>1570.3510206285368</v>
      </c>
      <c r="O131">
        <f t="shared" si="86"/>
        <v>1611.0856986002384</v>
      </c>
      <c r="P131">
        <f t="shared" si="87"/>
        <v>1787.312090269214</v>
      </c>
      <c r="R131">
        <f t="shared" si="88"/>
        <v>4</v>
      </c>
      <c r="S131">
        <f t="shared" si="89"/>
        <v>8.3348610455239136</v>
      </c>
      <c r="T131">
        <f t="shared" si="90"/>
        <v>4.4488196630203776</v>
      </c>
      <c r="U131">
        <f t="shared" si="91"/>
        <v>5.2538513709086621</v>
      </c>
    </row>
    <row r="132" spans="2:21" x14ac:dyDescent="0.3">
      <c r="B132">
        <v>96.5</v>
      </c>
      <c r="C132">
        <f t="shared" si="79"/>
        <v>9.6500000000000002E-2</v>
      </c>
      <c r="D132">
        <v>0</v>
      </c>
      <c r="E132">
        <v>1629</v>
      </c>
      <c r="F132">
        <v>1697</v>
      </c>
      <c r="G132">
        <v>1717</v>
      </c>
      <c r="I132">
        <f t="shared" si="80"/>
        <v>1.2403615160859907E-45</v>
      </c>
      <c r="J132">
        <f t="shared" si="81"/>
        <v>1306.71661703376</v>
      </c>
      <c r="K132">
        <f t="shared" si="82"/>
        <v>1328.3143908930904</v>
      </c>
      <c r="L132">
        <f t="shared" si="83"/>
        <v>1485.2847630753795</v>
      </c>
      <c r="M132">
        <f t="shared" si="84"/>
        <v>1.2190089393446131E-45</v>
      </c>
      <c r="N132">
        <f t="shared" si="85"/>
        <v>1544.438984691642</v>
      </c>
      <c r="O132">
        <f t="shared" si="86"/>
        <v>1584.5361686464948</v>
      </c>
      <c r="P132">
        <f t="shared" si="87"/>
        <v>1759.6684649438173</v>
      </c>
      <c r="R132">
        <f t="shared" si="88"/>
        <v>1.4859827942020788E-90</v>
      </c>
      <c r="S132">
        <f t="shared" si="89"/>
        <v>4.3895428544999158</v>
      </c>
      <c r="T132">
        <f t="shared" si="90"/>
        <v>7.4532194241070417</v>
      </c>
      <c r="U132">
        <f t="shared" si="91"/>
        <v>1.0603365758076677</v>
      </c>
    </row>
    <row r="133" spans="2:21" x14ac:dyDescent="0.3">
      <c r="B133">
        <v>97.5</v>
      </c>
      <c r="C133">
        <f t="shared" si="79"/>
        <v>9.7500000000000003E-2</v>
      </c>
      <c r="D133">
        <v>1</v>
      </c>
      <c r="E133">
        <v>1589</v>
      </c>
      <c r="F133">
        <v>1683</v>
      </c>
      <c r="G133">
        <v>1644</v>
      </c>
      <c r="I133">
        <f t="shared" si="80"/>
        <v>1.0928426421515255E-46</v>
      </c>
      <c r="J133">
        <f t="shared" si="81"/>
        <v>1285.2908565767207</v>
      </c>
      <c r="K133">
        <f t="shared" si="82"/>
        <v>1306.5904478579221</v>
      </c>
      <c r="L133">
        <f t="shared" si="83"/>
        <v>1462.3845241420665</v>
      </c>
      <c r="M133">
        <f t="shared" si="84"/>
        <v>1.0740295734774628E-46</v>
      </c>
      <c r="N133">
        <f t="shared" si="85"/>
        <v>1519.1153764240498</v>
      </c>
      <c r="O133">
        <f t="shared" si="86"/>
        <v>1558.6218416612273</v>
      </c>
      <c r="P133">
        <f t="shared" si="87"/>
        <v>1732.5377562121178</v>
      </c>
      <c r="R133">
        <f t="shared" si="88"/>
        <v>1</v>
      </c>
      <c r="S133">
        <f t="shared" si="89"/>
        <v>3.0735434942430775</v>
      </c>
      <c r="T133">
        <f t="shared" si="90"/>
        <v>9.1918753842809284</v>
      </c>
      <c r="U133">
        <f t="shared" si="91"/>
        <v>4.768208196518489</v>
      </c>
    </row>
    <row r="134" spans="2:21" x14ac:dyDescent="0.3">
      <c r="B134">
        <v>98.5</v>
      </c>
      <c r="C134">
        <f t="shared" si="79"/>
        <v>9.8500000000000004E-2</v>
      </c>
      <c r="D134">
        <v>1</v>
      </c>
      <c r="E134">
        <v>1630</v>
      </c>
      <c r="F134">
        <v>1578</v>
      </c>
      <c r="G134">
        <v>1571</v>
      </c>
      <c r="I134">
        <f t="shared" si="80"/>
        <v>9.3885590997907483E-48</v>
      </c>
      <c r="J134">
        <f t="shared" si="81"/>
        <v>1264.3423849670239</v>
      </c>
      <c r="K134">
        <f t="shared" si="82"/>
        <v>1285.3788939725916</v>
      </c>
      <c r="L134">
        <f t="shared" si="83"/>
        <v>1439.9145407503756</v>
      </c>
      <c r="M134">
        <f t="shared" si="84"/>
        <v>9.226936922651753E-48</v>
      </c>
      <c r="N134">
        <f t="shared" si="85"/>
        <v>1494.355887027516</v>
      </c>
      <c r="O134">
        <f t="shared" si="86"/>
        <v>1533.3187398090354</v>
      </c>
      <c r="P134">
        <f t="shared" si="87"/>
        <v>1705.9167861697804</v>
      </c>
      <c r="R134">
        <f t="shared" si="88"/>
        <v>1</v>
      </c>
      <c r="S134">
        <f t="shared" si="89"/>
        <v>11.287929683492022</v>
      </c>
      <c r="T134">
        <f t="shared" si="90"/>
        <v>1.2651552675872495</v>
      </c>
      <c r="U134">
        <f t="shared" si="91"/>
        <v>11.586594010427907</v>
      </c>
    </row>
    <row r="135" spans="2:21" x14ac:dyDescent="0.3">
      <c r="B135">
        <v>99.5</v>
      </c>
      <c r="C135">
        <f t="shared" si="79"/>
        <v>9.9500000000000005E-2</v>
      </c>
      <c r="D135">
        <v>0</v>
      </c>
      <c r="E135">
        <v>1580</v>
      </c>
      <c r="F135">
        <v>1579</v>
      </c>
      <c r="G135">
        <v>1584</v>
      </c>
      <c r="I135">
        <f t="shared" si="80"/>
        <v>7.8645366688812037E-49</v>
      </c>
      <c r="J135">
        <f t="shared" si="81"/>
        <v>1243.8517868362578</v>
      </c>
      <c r="K135">
        <f t="shared" si="82"/>
        <v>1264.6600295351434</v>
      </c>
      <c r="L135">
        <f t="shared" si="83"/>
        <v>1417.8719291906857</v>
      </c>
      <c r="M135">
        <f t="shared" si="84"/>
        <v>7.7291502347006522E-49</v>
      </c>
      <c r="N135">
        <f t="shared" si="85"/>
        <v>1470.1375690232328</v>
      </c>
      <c r="O135">
        <f t="shared" si="86"/>
        <v>1508.6033634647745</v>
      </c>
      <c r="P135">
        <f t="shared" si="87"/>
        <v>1679.8021383858227</v>
      </c>
      <c r="R135">
        <f t="shared" si="88"/>
        <v>5.9739763350573144E-97</v>
      </c>
      <c r="S135">
        <f t="shared" si="89"/>
        <v>7.6390846456486949</v>
      </c>
      <c r="T135">
        <f t="shared" si="90"/>
        <v>3.1384967925729255</v>
      </c>
      <c r="U135">
        <f t="shared" si="91"/>
        <v>5.7942233076365639</v>
      </c>
    </row>
    <row r="136" spans="2:21" x14ac:dyDescent="0.3">
      <c r="B136">
        <v>100.5</v>
      </c>
      <c r="C136">
        <f t="shared" si="79"/>
        <v>0.10050000000000001</v>
      </c>
      <c r="D136">
        <v>3</v>
      </c>
      <c r="E136">
        <v>1502</v>
      </c>
      <c r="F136">
        <v>1575</v>
      </c>
      <c r="G136">
        <v>1527</v>
      </c>
      <c r="I136">
        <f t="shared" si="80"/>
        <v>6.4236389038769952E-50</v>
      </c>
      <c r="J136">
        <f t="shared" si="81"/>
        <v>1223.8008033560875</v>
      </c>
      <c r="K136">
        <f t="shared" si="82"/>
        <v>1244.4146295877144</v>
      </c>
      <c r="L136">
        <f t="shared" si="83"/>
        <v>1396.2535415062355</v>
      </c>
      <c r="M136">
        <f t="shared" si="84"/>
        <v>6.3130572380681825E-50</v>
      </c>
      <c r="N136">
        <f t="shared" si="85"/>
        <v>1446.4388418742055</v>
      </c>
      <c r="O136">
        <f t="shared" si="86"/>
        <v>1484.4527793219299</v>
      </c>
      <c r="P136">
        <f t="shared" si="87"/>
        <v>1654.1900833664943</v>
      </c>
      <c r="R136">
        <f t="shared" si="88"/>
        <v>3</v>
      </c>
      <c r="S136">
        <f t="shared" si="89"/>
        <v>2.055287811104884</v>
      </c>
      <c r="T136">
        <f t="shared" si="90"/>
        <v>5.2055867762051546</v>
      </c>
      <c r="U136">
        <f t="shared" si="91"/>
        <v>10.594182912099386</v>
      </c>
    </row>
    <row r="137" spans="2:21" x14ac:dyDescent="0.3">
      <c r="B137">
        <v>101.5</v>
      </c>
      <c r="C137">
        <f t="shared" si="79"/>
        <v>0.10150000000000001</v>
      </c>
      <c r="D137">
        <v>1</v>
      </c>
      <c r="E137">
        <v>1478</v>
      </c>
      <c r="F137">
        <v>1517</v>
      </c>
      <c r="G137">
        <v>1496</v>
      </c>
      <c r="I137">
        <f t="shared" si="80"/>
        <v>5.1159200297196776E-51</v>
      </c>
      <c r="J137">
        <f t="shared" si="81"/>
        <v>1204.172326635173</v>
      </c>
      <c r="K137">
        <f t="shared" si="82"/>
        <v>1224.6240089408125</v>
      </c>
      <c r="L137">
        <f t="shared" si="83"/>
        <v>1375.0559158034725</v>
      </c>
      <c r="M137">
        <f t="shared" si="84"/>
        <v>5.0278504841713394E-51</v>
      </c>
      <c r="N137">
        <f t="shared" si="85"/>
        <v>1423.2394853628391</v>
      </c>
      <c r="O137">
        <f t="shared" si="86"/>
        <v>1460.8446979595844</v>
      </c>
      <c r="P137">
        <f t="shared" si="87"/>
        <v>1629.0765196862201</v>
      </c>
      <c r="R137">
        <f t="shared" si="88"/>
        <v>1</v>
      </c>
      <c r="S137">
        <f t="shared" si="89"/>
        <v>2.0288998398692235</v>
      </c>
      <c r="T137">
        <f t="shared" si="90"/>
        <v>2.078719807020633</v>
      </c>
      <c r="U137">
        <f t="shared" si="91"/>
        <v>11.837807547992593</v>
      </c>
    </row>
    <row r="138" spans="2:21" x14ac:dyDescent="0.3">
      <c r="B138">
        <v>102.5</v>
      </c>
      <c r="C138">
        <f t="shared" si="79"/>
        <v>0.10249999999999999</v>
      </c>
      <c r="D138">
        <v>3</v>
      </c>
      <c r="E138">
        <v>1436</v>
      </c>
      <c r="F138">
        <v>1523</v>
      </c>
      <c r="G138">
        <v>1529</v>
      </c>
      <c r="I138">
        <f t="shared" si="80"/>
        <v>3.9728472478829927E-52</v>
      </c>
      <c r="J138">
        <f t="shared" si="81"/>
        <v>1184.9503848278885</v>
      </c>
      <c r="K138">
        <f t="shared" si="82"/>
        <v>1205.2700783724622</v>
      </c>
      <c r="L138">
        <f t="shared" si="83"/>
        <v>1354.2752387088494</v>
      </c>
      <c r="M138">
        <f t="shared" si="84"/>
        <v>3.9044554728705923E-52</v>
      </c>
      <c r="N138">
        <f t="shared" si="85"/>
        <v>1400.5206219905849</v>
      </c>
      <c r="O138">
        <f t="shared" si="86"/>
        <v>1437.7575408819555</v>
      </c>
      <c r="P138">
        <f t="shared" si="87"/>
        <v>1604.4569295088631</v>
      </c>
      <c r="R138">
        <f t="shared" si="88"/>
        <v>3</v>
      </c>
      <c r="S138">
        <f t="shared" si="89"/>
        <v>0.87659210580429447</v>
      </c>
      <c r="T138">
        <f t="shared" si="90"/>
        <v>4.7710287829885027</v>
      </c>
      <c r="U138">
        <f t="shared" si="91"/>
        <v>3.723837940422198</v>
      </c>
    </row>
    <row r="139" spans="2:21" x14ac:dyDescent="0.3">
      <c r="B139">
        <v>103.5</v>
      </c>
      <c r="C139">
        <f t="shared" si="79"/>
        <v>0.10349999999999999</v>
      </c>
      <c r="D139">
        <v>3</v>
      </c>
      <c r="E139">
        <v>1380</v>
      </c>
      <c r="F139">
        <v>1457</v>
      </c>
      <c r="G139">
        <v>1525</v>
      </c>
      <c r="I139">
        <f t="shared" si="80"/>
        <v>3.008266437824669E-53</v>
      </c>
      <c r="J139">
        <f t="shared" si="81"/>
        <v>1166.1201190229556</v>
      </c>
      <c r="K139">
        <f t="shared" si="82"/>
        <v>1186.3353921430983</v>
      </c>
      <c r="L139">
        <f t="shared" si="83"/>
        <v>1333.9073188753512</v>
      </c>
      <c r="M139">
        <f t="shared" si="84"/>
        <v>2.9564797295633101E-53</v>
      </c>
      <c r="N139">
        <f t="shared" si="85"/>
        <v>1378.2646896620736</v>
      </c>
      <c r="O139">
        <f t="shared" si="86"/>
        <v>1415.1704971985489</v>
      </c>
      <c r="P139">
        <f t="shared" si="87"/>
        <v>1580.3263471999867</v>
      </c>
      <c r="R139">
        <f t="shared" si="88"/>
        <v>3</v>
      </c>
      <c r="S139">
        <f t="shared" si="89"/>
        <v>2.1821028760248625E-3</v>
      </c>
      <c r="T139">
        <f t="shared" si="90"/>
        <v>1.2008972578013763</v>
      </c>
      <c r="U139">
        <f t="shared" si="91"/>
        <v>2.0072161931104748</v>
      </c>
    </row>
    <row r="140" spans="2:21" x14ac:dyDescent="0.3">
      <c r="B140">
        <v>104.5</v>
      </c>
      <c r="C140">
        <f t="shared" si="79"/>
        <v>0.1045</v>
      </c>
      <c r="D140">
        <v>2</v>
      </c>
      <c r="E140">
        <v>1390</v>
      </c>
      <c r="F140">
        <v>1474</v>
      </c>
      <c r="G140">
        <v>1514</v>
      </c>
      <c r="I140">
        <f t="shared" si="80"/>
        <v>2.2210985877044772E-54</v>
      </c>
      <c r="J140">
        <f t="shared" si="81"/>
        <v>1147.667752960876</v>
      </c>
      <c r="K140">
        <f t="shared" si="82"/>
        <v>1167.8031870734708</v>
      </c>
      <c r="L140">
        <f t="shared" si="83"/>
        <v>1313.9475704429958</v>
      </c>
      <c r="M140">
        <f t="shared" si="84"/>
        <v>2.1828628173834335E-54</v>
      </c>
      <c r="N140">
        <f t="shared" si="85"/>
        <v>1356.4554058934414</v>
      </c>
      <c r="O140">
        <f t="shared" si="86"/>
        <v>1393.0635702398977</v>
      </c>
      <c r="P140">
        <f t="shared" si="87"/>
        <v>1556.6793397319345</v>
      </c>
      <c r="R140">
        <f t="shared" si="88"/>
        <v>2</v>
      </c>
      <c r="S140">
        <f t="shared" si="89"/>
        <v>0.80952503149191957</v>
      </c>
      <c r="T140">
        <f t="shared" si="90"/>
        <v>4.4441693774165385</v>
      </c>
      <c r="U140">
        <f t="shared" si="91"/>
        <v>1.2031215587542177</v>
      </c>
    </row>
    <row r="141" spans="2:21" x14ac:dyDescent="0.3">
      <c r="B141">
        <v>105.5</v>
      </c>
      <c r="C141">
        <f t="shared" si="79"/>
        <v>0.1055</v>
      </c>
      <c r="D141">
        <v>3</v>
      </c>
      <c r="E141">
        <v>1369</v>
      </c>
      <c r="F141">
        <v>1401</v>
      </c>
      <c r="G141">
        <v>1377</v>
      </c>
      <c r="I141">
        <f t="shared" si="80"/>
        <v>1.5990323571261701E-55</v>
      </c>
      <c r="J141">
        <f t="shared" si="81"/>
        <v>1129.5805565972992</v>
      </c>
      <c r="K141">
        <f t="shared" si="82"/>
        <v>1149.6574135188168</v>
      </c>
      <c r="L141">
        <f t="shared" si="83"/>
        <v>1294.3910053751522</v>
      </c>
      <c r="M141">
        <f t="shared" si="84"/>
        <v>1.5715053332104138E-55</v>
      </c>
      <c r="N141">
        <f t="shared" si="85"/>
        <v>1335.0777247470178</v>
      </c>
      <c r="O141">
        <f t="shared" si="86"/>
        <v>1371.4176145064162</v>
      </c>
      <c r="P141">
        <f t="shared" si="87"/>
        <v>1533.5099976044007</v>
      </c>
      <c r="R141">
        <f t="shared" si="88"/>
        <v>3</v>
      </c>
      <c r="S141">
        <f t="shared" si="89"/>
        <v>0.84055570368085453</v>
      </c>
      <c r="T141">
        <f t="shared" si="90"/>
        <v>0.62463778122127034</v>
      </c>
      <c r="U141">
        <f t="shared" si="91"/>
        <v>17.788946514255279</v>
      </c>
    </row>
    <row r="142" spans="2:21" x14ac:dyDescent="0.3">
      <c r="B142">
        <v>106.5</v>
      </c>
      <c r="C142">
        <f t="shared" si="79"/>
        <v>0.1065</v>
      </c>
      <c r="D142">
        <v>3</v>
      </c>
      <c r="E142">
        <v>1440</v>
      </c>
      <c r="F142">
        <v>1461</v>
      </c>
      <c r="G142">
        <v>1399</v>
      </c>
      <c r="I142">
        <f t="shared" si="80"/>
        <v>1.1224972789693681E-56</v>
      </c>
      <c r="J142">
        <f t="shared" si="81"/>
        <v>1111.8468044876702</v>
      </c>
      <c r="K142">
        <f t="shared" si="82"/>
        <v>1131.8827586403886</v>
      </c>
      <c r="L142">
        <f t="shared" si="83"/>
        <v>1275.2322336236728</v>
      </c>
      <c r="M142">
        <f t="shared" si="84"/>
        <v>1.103173711621992E-56</v>
      </c>
      <c r="N142">
        <f t="shared" si="85"/>
        <v>1314.1177876451686</v>
      </c>
      <c r="O142">
        <f t="shared" si="86"/>
        <v>1350.2143634288291</v>
      </c>
      <c r="P142">
        <f t="shared" si="87"/>
        <v>1510.8119350400682</v>
      </c>
      <c r="R142">
        <f t="shared" si="88"/>
        <v>3</v>
      </c>
      <c r="S142">
        <f t="shared" si="89"/>
        <v>11.004396796768654</v>
      </c>
      <c r="T142">
        <f t="shared" si="90"/>
        <v>8.4007236622036725</v>
      </c>
      <c r="U142">
        <f t="shared" si="91"/>
        <v>8.9363179538273272</v>
      </c>
    </row>
    <row r="143" spans="2:21" x14ac:dyDescent="0.3">
      <c r="B143">
        <v>107.5</v>
      </c>
      <c r="C143">
        <f t="shared" si="79"/>
        <v>0.1075</v>
      </c>
      <c r="D143">
        <v>4</v>
      </c>
      <c r="E143">
        <v>1430</v>
      </c>
      <c r="F143">
        <v>1367</v>
      </c>
      <c r="G143">
        <v>1438</v>
      </c>
      <c r="I143">
        <f t="shared" si="80"/>
        <v>7.6833868529084839E-58</v>
      </c>
      <c r="J143">
        <f t="shared" si="81"/>
        <v>1094.4557299189471</v>
      </c>
      <c r="K143">
        <f t="shared" si="82"/>
        <v>1114.4646624272186</v>
      </c>
      <c r="L143">
        <f t="shared" si="83"/>
        <v>1256.4654701178081</v>
      </c>
      <c r="M143">
        <f t="shared" si="84"/>
        <v>7.5511188767718819E-58</v>
      </c>
      <c r="N143">
        <f t="shared" si="85"/>
        <v>1293.5628691574968</v>
      </c>
      <c r="O143">
        <f t="shared" si="86"/>
        <v>1329.4364484804141</v>
      </c>
      <c r="P143">
        <f t="shared" si="87"/>
        <v>1488.5782982646183</v>
      </c>
      <c r="R143">
        <f t="shared" si="88"/>
        <v>4</v>
      </c>
      <c r="S143">
        <f t="shared" si="89"/>
        <v>13.017545924849182</v>
      </c>
      <c r="T143">
        <f t="shared" si="90"/>
        <v>1.0322021966090578</v>
      </c>
      <c r="U143">
        <f t="shared" si="91"/>
        <v>1.7789737519782269</v>
      </c>
    </row>
    <row r="144" spans="2:21" x14ac:dyDescent="0.3">
      <c r="B144">
        <v>108.5</v>
      </c>
      <c r="C144">
        <f t="shared" si="79"/>
        <v>0.1085</v>
      </c>
      <c r="D144">
        <v>4</v>
      </c>
      <c r="E144">
        <v>1391</v>
      </c>
      <c r="F144">
        <v>1308</v>
      </c>
      <c r="G144">
        <v>1408</v>
      </c>
      <c r="I144">
        <f t="shared" si="80"/>
        <v>5.1281435158299475E-59</v>
      </c>
      <c r="J144">
        <f t="shared" si="81"/>
        <v>1077.3974756588113</v>
      </c>
      <c r="K144">
        <f t="shared" si="82"/>
        <v>1097.3893269587736</v>
      </c>
      <c r="L144">
        <f t="shared" si="83"/>
        <v>1238.0845476220884</v>
      </c>
      <c r="M144">
        <f t="shared" si="84"/>
        <v>5.0398635453999666E-59</v>
      </c>
      <c r="N144">
        <f t="shared" si="85"/>
        <v>1273.4013187901799</v>
      </c>
      <c r="O144">
        <f t="shared" si="86"/>
        <v>1309.0674102263513</v>
      </c>
      <c r="P144">
        <f t="shared" si="87"/>
        <v>1466.8017807399092</v>
      </c>
      <c r="R144">
        <f t="shared" si="88"/>
        <v>4</v>
      </c>
      <c r="S144">
        <f t="shared" si="89"/>
        <v>9.9420918923716073</v>
      </c>
      <c r="T144">
        <f t="shared" si="90"/>
        <v>8.7107384657438957E-4</v>
      </c>
      <c r="U144">
        <f t="shared" si="91"/>
        <v>2.4557169163241159</v>
      </c>
    </row>
    <row r="145" spans="2:21" x14ac:dyDescent="0.3">
      <c r="B145">
        <v>109.5</v>
      </c>
      <c r="C145">
        <f t="shared" si="79"/>
        <v>0.1095</v>
      </c>
      <c r="D145">
        <v>3</v>
      </c>
      <c r="E145">
        <v>1313</v>
      </c>
      <c r="F145">
        <v>1295</v>
      </c>
      <c r="G145">
        <v>1339</v>
      </c>
      <c r="I145">
        <f t="shared" si="80"/>
        <v>3.3374010520051138E-60</v>
      </c>
      <c r="J145">
        <f t="shared" si="81"/>
        <v>1060.6630421332572</v>
      </c>
      <c r="K145">
        <f t="shared" si="82"/>
        <v>1080.6437194246712</v>
      </c>
      <c r="L145">
        <f t="shared" si="83"/>
        <v>1220.082934564686</v>
      </c>
      <c r="M145">
        <f t="shared" si="84"/>
        <v>3.2799483568388176E-60</v>
      </c>
      <c r="N145">
        <f t="shared" si="85"/>
        <v>1253.6224997358504</v>
      </c>
      <c r="O145">
        <f t="shared" si="86"/>
        <v>1289.0917019259205</v>
      </c>
      <c r="P145">
        <f t="shared" si="87"/>
        <v>1445.4746442858577</v>
      </c>
      <c r="R145">
        <f t="shared" si="88"/>
        <v>3</v>
      </c>
      <c r="S145">
        <f t="shared" si="89"/>
        <v>2.6852151847822436</v>
      </c>
      <c r="T145">
        <f t="shared" si="90"/>
        <v>2.6955973847237059E-2</v>
      </c>
      <c r="U145">
        <f t="shared" si="91"/>
        <v>8.4666541268110045</v>
      </c>
    </row>
    <row r="146" spans="2:21" x14ac:dyDescent="0.3">
      <c r="B146">
        <v>110.5</v>
      </c>
      <c r="C146">
        <f t="shared" si="79"/>
        <v>0.1105</v>
      </c>
      <c r="D146">
        <v>3</v>
      </c>
      <c r="E146">
        <v>1291</v>
      </c>
      <c r="F146">
        <v>1319</v>
      </c>
      <c r="G146">
        <v>1300</v>
      </c>
      <c r="I146">
        <f t="shared" si="80"/>
        <v>2.1178639310209096E-61</v>
      </c>
      <c r="J146">
        <f t="shared" si="81"/>
        <v>1044.2442337812718</v>
      </c>
      <c r="K146">
        <f t="shared" si="82"/>
        <v>1064.2155694326325</v>
      </c>
      <c r="L146">
        <f t="shared" si="83"/>
        <v>1202.4537569981885</v>
      </c>
      <c r="M146">
        <f t="shared" si="84"/>
        <v>2.0814053247771275E-61</v>
      </c>
      <c r="N146">
        <f t="shared" si="85"/>
        <v>1234.216725468933</v>
      </c>
      <c r="O146">
        <f t="shared" si="86"/>
        <v>1269.4946863211787</v>
      </c>
      <c r="P146">
        <f t="shared" si="87"/>
        <v>1424.5887450981299</v>
      </c>
      <c r="R146">
        <f t="shared" si="88"/>
        <v>3</v>
      </c>
      <c r="S146">
        <f t="shared" si="89"/>
        <v>2.4975524914566432</v>
      </c>
      <c r="T146">
        <f t="shared" si="90"/>
        <v>1.8580561656091648</v>
      </c>
      <c r="U146">
        <f t="shared" si="91"/>
        <v>11.940273388559076</v>
      </c>
    </row>
    <row r="147" spans="2:21" x14ac:dyDescent="0.3">
      <c r="B147">
        <v>111.5</v>
      </c>
      <c r="C147">
        <f t="shared" si="79"/>
        <v>0.1115</v>
      </c>
      <c r="D147">
        <v>3</v>
      </c>
      <c r="E147">
        <v>1295</v>
      </c>
      <c r="F147">
        <v>1267</v>
      </c>
      <c r="G147">
        <v>1301</v>
      </c>
      <c r="I147">
        <f t="shared" si="80"/>
        <v>1.3104781675223359E-62</v>
      </c>
      <c r="J147">
        <f t="shared" si="81"/>
        <v>1028.1336042716857</v>
      </c>
      <c r="K147">
        <f t="shared" si="82"/>
        <v>1048.0933611418125</v>
      </c>
      <c r="L147">
        <f t="shared" si="83"/>
        <v>1185.1898239176649</v>
      </c>
      <c r="M147">
        <f t="shared" si="84"/>
        <v>1.2879185465755177E-62</v>
      </c>
      <c r="N147">
        <f t="shared" si="85"/>
        <v>1215.175194996159</v>
      </c>
      <c r="O147">
        <f t="shared" si="86"/>
        <v>1250.2626262528686</v>
      </c>
      <c r="P147">
        <f t="shared" si="87"/>
        <v>1404.1355637433326</v>
      </c>
      <c r="R147">
        <f t="shared" si="88"/>
        <v>3</v>
      </c>
      <c r="S147">
        <f t="shared" si="89"/>
        <v>4.920462929653465</v>
      </c>
      <c r="T147">
        <f t="shared" si="90"/>
        <v>0.22110471977203147</v>
      </c>
      <c r="U147">
        <f t="shared" si="91"/>
        <v>8.1759757945080818</v>
      </c>
    </row>
    <row r="148" spans="2:21" x14ac:dyDescent="0.3">
      <c r="B148">
        <v>112.5</v>
      </c>
      <c r="C148">
        <f t="shared" si="79"/>
        <v>0.1125</v>
      </c>
      <c r="D148">
        <v>3</v>
      </c>
      <c r="E148">
        <v>1226</v>
      </c>
      <c r="F148">
        <v>1239</v>
      </c>
      <c r="G148">
        <v>1277</v>
      </c>
      <c r="I148">
        <f t="shared" si="80"/>
        <v>7.9068635049722472E-64</v>
      </c>
      <c r="J148">
        <f t="shared" si="81"/>
        <v>1012.3244012033058</v>
      </c>
      <c r="K148">
        <f t="shared" si="82"/>
        <v>1032.2663207569497</v>
      </c>
      <c r="L148">
        <f t="shared" si="83"/>
        <v>1168.2836552248732</v>
      </c>
      <c r="M148">
        <f t="shared" si="84"/>
        <v>7.7707484227289071E-64</v>
      </c>
      <c r="N148">
        <f t="shared" si="85"/>
        <v>1196.4899274963566</v>
      </c>
      <c r="O148">
        <f t="shared" si="86"/>
        <v>1231.3826697422851</v>
      </c>
      <c r="P148">
        <f t="shared" si="87"/>
        <v>1384.1062382891835</v>
      </c>
      <c r="R148">
        <f t="shared" si="88"/>
        <v>3</v>
      </c>
      <c r="S148">
        <f t="shared" si="89"/>
        <v>0.71031352297739891</v>
      </c>
      <c r="T148">
        <f t="shared" si="90"/>
        <v>4.6831089794268865E-2</v>
      </c>
      <c r="U148">
        <f t="shared" si="91"/>
        <v>8.9833565234607295</v>
      </c>
    </row>
    <row r="149" spans="2:21" x14ac:dyDescent="0.3">
      <c r="B149">
        <v>113.5</v>
      </c>
      <c r="C149">
        <f t="shared" si="79"/>
        <v>0.1135</v>
      </c>
      <c r="D149">
        <v>2</v>
      </c>
      <c r="E149">
        <v>1280</v>
      </c>
      <c r="F149">
        <v>1246</v>
      </c>
      <c r="G149">
        <v>1346</v>
      </c>
      <c r="I149">
        <f t="shared" si="80"/>
        <v>4.6518106362977765E-65</v>
      </c>
      <c r="J149">
        <f t="shared" si="81"/>
        <v>996.81051084598789</v>
      </c>
      <c r="K149">
        <f t="shared" si="82"/>
        <v>1016.7243999106691</v>
      </c>
      <c r="L149">
        <f t="shared" si="83"/>
        <v>1151.7275116913718</v>
      </c>
      <c r="M149">
        <f t="shared" si="84"/>
        <v>4.5717306416270782E-65</v>
      </c>
      <c r="N149">
        <f t="shared" si="85"/>
        <v>1178.1536970086299</v>
      </c>
      <c r="O149">
        <f t="shared" si="86"/>
        <v>1212.8428301681504</v>
      </c>
      <c r="P149">
        <f t="shared" si="87"/>
        <v>1364.4915998028478</v>
      </c>
      <c r="R149">
        <f t="shared" si="88"/>
        <v>2</v>
      </c>
      <c r="S149">
        <f t="shared" si="89"/>
        <v>8.1036479945390276</v>
      </c>
      <c r="T149">
        <f t="shared" si="90"/>
        <v>0.88234182283958129</v>
      </c>
      <c r="U149">
        <f t="shared" si="91"/>
        <v>0.25404105740615102</v>
      </c>
    </row>
    <row r="150" spans="2:21" x14ac:dyDescent="0.3">
      <c r="B150">
        <v>114.5</v>
      </c>
      <c r="C150">
        <f t="shared" si="79"/>
        <v>0.1145</v>
      </c>
      <c r="D150">
        <v>2</v>
      </c>
      <c r="E150">
        <v>1286</v>
      </c>
      <c r="F150">
        <v>1196</v>
      </c>
      <c r="G150">
        <v>1270</v>
      </c>
      <c r="I150">
        <f t="shared" si="80"/>
        <v>2.6686016429065186E-66</v>
      </c>
      <c r="J150">
        <f t="shared" si="81"/>
        <v>981.58640341816579</v>
      </c>
      <c r="K150">
        <f t="shared" si="82"/>
        <v>1001.4582554478089</v>
      </c>
      <c r="L150">
        <f t="shared" si="83"/>
        <v>1135.5134263360953</v>
      </c>
      <c r="M150">
        <f t="shared" si="84"/>
        <v>2.622662196516618E-66</v>
      </c>
      <c r="N150">
        <f t="shared" si="85"/>
        <v>1160.1599677545887</v>
      </c>
      <c r="O150">
        <f t="shared" si="86"/>
        <v>1194.6319621514904</v>
      </c>
      <c r="P150">
        <f t="shared" si="87"/>
        <v>1345.282209525046</v>
      </c>
      <c r="R150">
        <f t="shared" si="88"/>
        <v>2</v>
      </c>
      <c r="S150">
        <f t="shared" si="89"/>
        <v>12.313929794343821</v>
      </c>
      <c r="T150">
        <f t="shared" si="90"/>
        <v>1.5648223703635927E-3</v>
      </c>
      <c r="U150">
        <f t="shared" si="91"/>
        <v>4.4625284023408911</v>
      </c>
    </row>
    <row r="151" spans="2:21" x14ac:dyDescent="0.3">
      <c r="B151">
        <v>115.5</v>
      </c>
      <c r="C151">
        <f t="shared" si="79"/>
        <v>0.11550000000000001</v>
      </c>
      <c r="D151">
        <v>1</v>
      </c>
      <c r="E151">
        <v>1169</v>
      </c>
      <c r="F151">
        <v>1185</v>
      </c>
      <c r="G151">
        <v>1239</v>
      </c>
      <c r="I151">
        <f t="shared" si="80"/>
        <v>1.4927600135047378E-67</v>
      </c>
      <c r="J151">
        <f t="shared" si="81"/>
        <v>966.64707933609839</v>
      </c>
      <c r="K151">
        <f t="shared" si="82"/>
        <v>986.45922610786522</v>
      </c>
      <c r="L151">
        <f t="shared" si="83"/>
        <v>1119.6332366939532</v>
      </c>
      <c r="M151">
        <f t="shared" si="84"/>
        <v>1.4670624468425598E-67</v>
      </c>
      <c r="N151">
        <f t="shared" si="85"/>
        <v>1142.5028306090744</v>
      </c>
      <c r="O151">
        <f t="shared" si="86"/>
        <v>1176.7397337402995</v>
      </c>
      <c r="P151">
        <f t="shared" si="87"/>
        <v>1326.4683970997808</v>
      </c>
      <c r="R151">
        <f t="shared" si="88"/>
        <v>1</v>
      </c>
      <c r="S151">
        <f t="shared" si="89"/>
        <v>0.6005987901893961</v>
      </c>
      <c r="T151">
        <f t="shared" si="90"/>
        <v>5.7579745722486898E-2</v>
      </c>
      <c r="U151">
        <f t="shared" si="91"/>
        <v>6.1749156506900205</v>
      </c>
    </row>
    <row r="152" spans="2:21" x14ac:dyDescent="0.3">
      <c r="B152">
        <v>116.5</v>
      </c>
      <c r="C152">
        <f t="shared" si="79"/>
        <v>0.11650000000000001</v>
      </c>
      <c r="D152">
        <v>4</v>
      </c>
      <c r="E152">
        <v>1159</v>
      </c>
      <c r="F152">
        <v>1194</v>
      </c>
      <c r="G152">
        <v>1236</v>
      </c>
      <c r="I152">
        <f t="shared" si="80"/>
        <v>8.142191841535061E-69</v>
      </c>
      <c r="J152">
        <f t="shared" si="81"/>
        <v>951.98801681225279</v>
      </c>
      <c r="K152">
        <f t="shared" si="82"/>
        <v>971.7193065803549</v>
      </c>
      <c r="L152">
        <f t="shared" si="83"/>
        <v>1104.0786175105793</v>
      </c>
      <c r="M152">
        <f t="shared" si="84"/>
        <v>8.0020256287941106E-69</v>
      </c>
      <c r="N152">
        <f t="shared" si="85"/>
        <v>1125.1769411654611</v>
      </c>
      <c r="O152">
        <f t="shared" si="86"/>
        <v>1159.1565954603809</v>
      </c>
      <c r="P152">
        <f t="shared" si="87"/>
        <v>1308.0402993089438</v>
      </c>
      <c r="R152">
        <f t="shared" si="88"/>
        <v>4</v>
      </c>
      <c r="S152">
        <f t="shared" si="89"/>
        <v>0.98705721218695253</v>
      </c>
      <c r="T152">
        <f t="shared" si="90"/>
        <v>1.016803048502134</v>
      </c>
      <c r="U152">
        <f t="shared" si="91"/>
        <v>4.1988711363448239</v>
      </c>
    </row>
    <row r="153" spans="2:21" x14ac:dyDescent="0.3">
      <c r="B153">
        <v>117.5</v>
      </c>
      <c r="C153">
        <f t="shared" si="79"/>
        <v>0.11749999999999999</v>
      </c>
      <c r="D153">
        <v>1</v>
      </c>
      <c r="E153">
        <v>1078</v>
      </c>
      <c r="F153">
        <v>1100</v>
      </c>
      <c r="G153">
        <v>1263</v>
      </c>
      <c r="I153">
        <f t="shared" si="80"/>
        <v>4.3305027473438392E-70</v>
      </c>
      <c r="J153">
        <f t="shared" si="81"/>
        <v>937.60512112518768</v>
      </c>
      <c r="K153">
        <f t="shared" si="82"/>
        <v>957.23111938391014</v>
      </c>
      <c r="L153">
        <f t="shared" si="83"/>
        <v>1088.8411134540197</v>
      </c>
      <c r="M153">
        <f t="shared" si="84"/>
        <v>4.2559540040603565E-70</v>
      </c>
      <c r="N153">
        <f t="shared" si="85"/>
        <v>1108.177459776542</v>
      </c>
      <c r="O153">
        <f t="shared" si="86"/>
        <v>1141.8737467701305</v>
      </c>
      <c r="P153">
        <f t="shared" si="87"/>
        <v>1289.9878988269895</v>
      </c>
      <c r="R153">
        <f t="shared" si="88"/>
        <v>1</v>
      </c>
      <c r="S153">
        <f t="shared" si="89"/>
        <v>0.84478578716587438</v>
      </c>
      <c r="T153">
        <f t="shared" si="90"/>
        <v>1.594009698699107</v>
      </c>
      <c r="U153">
        <f t="shared" si="91"/>
        <v>0.57667987576866386</v>
      </c>
    </row>
    <row r="154" spans="2:21" x14ac:dyDescent="0.3">
      <c r="B154">
        <v>118.5</v>
      </c>
      <c r="C154">
        <f t="shared" si="79"/>
        <v>0.11849999999999999</v>
      </c>
      <c r="D154">
        <v>1</v>
      </c>
      <c r="E154">
        <v>1149</v>
      </c>
      <c r="F154">
        <v>1162</v>
      </c>
      <c r="G154">
        <v>1247</v>
      </c>
      <c r="I154">
        <f t="shared" si="80"/>
        <v>2.2458538898254488E-71</v>
      </c>
      <c r="J154">
        <f t="shared" si="81"/>
        <v>923.49467583137061</v>
      </c>
      <c r="K154">
        <f t="shared" si="82"/>
        <v>942.98788499387467</v>
      </c>
      <c r="L154">
        <f t="shared" si="83"/>
        <v>1073.9121714866578</v>
      </c>
      <c r="M154">
        <f t="shared" si="84"/>
        <v>2.2071919619032231E-71</v>
      </c>
      <c r="N154">
        <f t="shared" si="85"/>
        <v>1091.499993890634</v>
      </c>
      <c r="O154">
        <f t="shared" si="86"/>
        <v>1124.8831004259719</v>
      </c>
      <c r="P154">
        <f t="shared" si="87"/>
        <v>1272.3010625730785</v>
      </c>
      <c r="R154">
        <f t="shared" si="88"/>
        <v>1</v>
      </c>
      <c r="S154">
        <f t="shared" si="89"/>
        <v>2.877502787273396</v>
      </c>
      <c r="T154">
        <f t="shared" si="90"/>
        <v>1.1855974474943978</v>
      </c>
      <c r="U154">
        <f t="shared" si="91"/>
        <v>0.51334704677372489</v>
      </c>
    </row>
    <row r="155" spans="2:21" x14ac:dyDescent="0.3">
      <c r="B155">
        <v>119.5</v>
      </c>
      <c r="C155">
        <f t="shared" si="79"/>
        <v>0.1195</v>
      </c>
      <c r="D155">
        <v>2</v>
      </c>
      <c r="E155">
        <v>1126</v>
      </c>
      <c r="F155">
        <v>1146</v>
      </c>
      <c r="G155">
        <v>1146</v>
      </c>
      <c r="I155">
        <f t="shared" si="80"/>
        <v>1.1357203300207086E-72</v>
      </c>
      <c r="J155">
        <f t="shared" si="81"/>
        <v>909.6532961407039</v>
      </c>
      <c r="K155">
        <f t="shared" si="82"/>
        <v>928.98339061569845</v>
      </c>
      <c r="L155">
        <f t="shared" si="83"/>
        <v>1059.2831725897495</v>
      </c>
      <c r="M155">
        <f t="shared" si="84"/>
        <v>1.1161691304800831E-72</v>
      </c>
      <c r="N155">
        <f t="shared" si="85"/>
        <v>1075.1405429450183</v>
      </c>
      <c r="O155">
        <f t="shared" si="86"/>
        <v>1108.177245232378</v>
      </c>
      <c r="P155">
        <f t="shared" si="87"/>
        <v>1254.9695792962377</v>
      </c>
      <c r="R155">
        <f t="shared" si="88"/>
        <v>2</v>
      </c>
      <c r="S155">
        <f t="shared" si="89"/>
        <v>2.2972330123690301</v>
      </c>
      <c r="T155">
        <f t="shared" si="90"/>
        <v>1.2483078343906375</v>
      </c>
      <c r="U155">
        <f t="shared" si="91"/>
        <v>10.361578719021852</v>
      </c>
    </row>
    <row r="156" spans="2:21" x14ac:dyDescent="0.3">
      <c r="B156">
        <v>120.5</v>
      </c>
      <c r="C156">
        <f t="shared" si="79"/>
        <v>0.1205</v>
      </c>
      <c r="D156">
        <v>0</v>
      </c>
      <c r="E156">
        <v>1187</v>
      </c>
      <c r="F156">
        <v>1102</v>
      </c>
      <c r="G156">
        <v>1124</v>
      </c>
      <c r="I156">
        <f t="shared" si="80"/>
        <v>5.6002644842584105E-74</v>
      </c>
      <c r="J156">
        <f t="shared" si="81"/>
        <v>896.07788463237466</v>
      </c>
      <c r="K156">
        <f t="shared" si="82"/>
        <v>915.21195797298344</v>
      </c>
      <c r="L156">
        <f t="shared" si="83"/>
        <v>1044.9454625785445</v>
      </c>
      <c r="M156">
        <f t="shared" si="84"/>
        <v>5.5038570452808786E-74</v>
      </c>
      <c r="N156">
        <f t="shared" si="85"/>
        <v>1059.0954460254668</v>
      </c>
      <c r="O156">
        <f t="shared" si="86"/>
        <v>1091.7494076164735</v>
      </c>
      <c r="P156">
        <f t="shared" si="87"/>
        <v>1237.9831960831041</v>
      </c>
      <c r="R156">
        <f t="shared" si="88"/>
        <v>3.0292442374887964E-147</v>
      </c>
      <c r="S156">
        <f t="shared" si="89"/>
        <v>13.782287217712112</v>
      </c>
      <c r="T156">
        <f t="shared" si="90"/>
        <v>9.5349041935763781E-2</v>
      </c>
      <c r="U156">
        <f t="shared" si="91"/>
        <v>11.558869207579495</v>
      </c>
    </row>
    <row r="157" spans="2:21" x14ac:dyDescent="0.3">
      <c r="B157">
        <v>121.5</v>
      </c>
      <c r="C157">
        <f t="shared" si="79"/>
        <v>0.1215</v>
      </c>
      <c r="D157">
        <v>3</v>
      </c>
      <c r="E157">
        <v>1098</v>
      </c>
      <c r="F157">
        <v>1080</v>
      </c>
      <c r="G157">
        <v>1170</v>
      </c>
      <c r="I157">
        <f t="shared" si="80"/>
        <v>2.6927337600079789E-75</v>
      </c>
      <c r="J157">
        <f t="shared" si="81"/>
        <v>882.76558944600708</v>
      </c>
      <c r="K157">
        <f t="shared" si="82"/>
        <v>901.66841045015042</v>
      </c>
      <c r="L157">
        <f t="shared" si="83"/>
        <v>1030.8903817879723</v>
      </c>
      <c r="M157">
        <f t="shared" si="84"/>
        <v>2.6463788840230302E-75</v>
      </c>
      <c r="N157">
        <f t="shared" si="85"/>
        <v>1043.3613324513851</v>
      </c>
      <c r="O157">
        <f t="shared" si="86"/>
        <v>1075.5934124327709</v>
      </c>
      <c r="P157">
        <f t="shared" si="87"/>
        <v>1221.3316535275892</v>
      </c>
      <c r="R157">
        <f t="shared" si="88"/>
        <v>3</v>
      </c>
      <c r="S157">
        <f t="shared" si="89"/>
        <v>2.7189289539964121</v>
      </c>
      <c r="T157">
        <f t="shared" si="90"/>
        <v>1.7979642581164506E-2</v>
      </c>
      <c r="U157">
        <f t="shared" si="91"/>
        <v>2.2520843195525302</v>
      </c>
    </row>
    <row r="158" spans="2:21" x14ac:dyDescent="0.3">
      <c r="B158">
        <v>122.5</v>
      </c>
      <c r="C158">
        <f t="shared" si="79"/>
        <v>0.1225</v>
      </c>
      <c r="D158">
        <v>0</v>
      </c>
      <c r="E158">
        <v>1080</v>
      </c>
      <c r="F158">
        <v>1121</v>
      </c>
      <c r="G158">
        <v>1088</v>
      </c>
      <c r="I158">
        <f t="shared" si="80"/>
        <v>1.2624858592178439E-76</v>
      </c>
      <c r="J158">
        <f t="shared" si="81"/>
        <v>869.71376504503166</v>
      </c>
      <c r="K158">
        <f t="shared" si="82"/>
        <v>888.34803990066519</v>
      </c>
      <c r="L158">
        <f t="shared" si="83"/>
        <v>1017.1092934474311</v>
      </c>
      <c r="M158">
        <f t="shared" si="84"/>
        <v>1.2407524163108774E-76</v>
      </c>
      <c r="N158">
        <f t="shared" si="85"/>
        <v>1027.9350754011195</v>
      </c>
      <c r="O158">
        <f t="shared" si="86"/>
        <v>1059.7036433689561</v>
      </c>
      <c r="P158">
        <f t="shared" si="87"/>
        <v>1205.004719347477</v>
      </c>
      <c r="R158">
        <f t="shared" si="88"/>
        <v>1.5394665585812808E-152</v>
      </c>
      <c r="S158">
        <f t="shared" si="89"/>
        <v>2.5099596050806547</v>
      </c>
      <c r="T158">
        <f t="shared" si="90"/>
        <v>3.3516889707761957</v>
      </c>
      <c r="U158">
        <f t="shared" si="91"/>
        <v>12.582816497777447</v>
      </c>
    </row>
    <row r="159" spans="2:21" x14ac:dyDescent="0.3">
      <c r="B159">
        <v>123.5</v>
      </c>
      <c r="C159">
        <f t="shared" si="79"/>
        <v>0.1235</v>
      </c>
      <c r="D159">
        <v>3</v>
      </c>
      <c r="E159">
        <v>1042</v>
      </c>
      <c r="F159">
        <v>1132</v>
      </c>
      <c r="G159">
        <v>1077</v>
      </c>
      <c r="I159">
        <f t="shared" si="80"/>
        <v>5.7717609768895445E-78</v>
      </c>
      <c r="J159">
        <f t="shared" si="81"/>
        <v>856.91993561465858</v>
      </c>
      <c r="K159">
        <f t="shared" si="82"/>
        <v>875.24657340299655</v>
      </c>
      <c r="L159">
        <f t="shared" si="83"/>
        <v>1003.5936105982638</v>
      </c>
      <c r="M159">
        <f t="shared" si="84"/>
        <v>5.6724012599089513E-78</v>
      </c>
      <c r="N159">
        <f t="shared" si="85"/>
        <v>1012.8137486511644</v>
      </c>
      <c r="O159">
        <f t="shared" si="86"/>
        <v>1044.0750032893222</v>
      </c>
      <c r="P159">
        <f t="shared" si="87"/>
        <v>1188.9922202744931</v>
      </c>
      <c r="R159">
        <f t="shared" si="88"/>
        <v>3</v>
      </c>
      <c r="S159">
        <f t="shared" si="89"/>
        <v>0.8175021763890693</v>
      </c>
      <c r="T159">
        <f t="shared" si="90"/>
        <v>6.8293330800112146</v>
      </c>
      <c r="U159">
        <f t="shared" si="91"/>
        <v>11.64555004829209</v>
      </c>
    </row>
    <row r="160" spans="2:21" x14ac:dyDescent="0.3">
      <c r="B160">
        <v>124.5</v>
      </c>
      <c r="C160">
        <f t="shared" si="79"/>
        <v>0.1245</v>
      </c>
      <c r="D160">
        <v>2</v>
      </c>
      <c r="E160">
        <v>1055</v>
      </c>
      <c r="F160">
        <v>1063</v>
      </c>
      <c r="G160">
        <v>1086</v>
      </c>
      <c r="I160">
        <f t="shared" si="80"/>
        <v>2.5729972832539277E-79</v>
      </c>
      <c r="J160">
        <f t="shared" si="81"/>
        <v>844.38176112581129</v>
      </c>
      <c r="K160">
        <f t="shared" si="82"/>
        <v>862.36014021820984</v>
      </c>
      <c r="L160">
        <f t="shared" si="83"/>
        <v>990.33482143927233</v>
      </c>
      <c r="M160">
        <f t="shared" si="84"/>
        <v>2.5287036468958749E-79</v>
      </c>
      <c r="N160">
        <f t="shared" si="85"/>
        <v>997.99458646632957</v>
      </c>
      <c r="O160">
        <f t="shared" si="86"/>
        <v>1028.7028748187331</v>
      </c>
      <c r="P160">
        <f t="shared" si="87"/>
        <v>1173.2840720820161</v>
      </c>
      <c r="R160">
        <f t="shared" si="88"/>
        <v>2</v>
      </c>
      <c r="S160">
        <f t="shared" si="89"/>
        <v>3.0802058503741954</v>
      </c>
      <c r="T160">
        <f t="shared" si="90"/>
        <v>1.1065783590776026</v>
      </c>
      <c r="U160">
        <f t="shared" si="91"/>
        <v>7.015201877733503</v>
      </c>
    </row>
    <row r="161" spans="2:21" x14ac:dyDescent="0.3">
      <c r="B161">
        <v>125.5</v>
      </c>
      <c r="C161">
        <f t="shared" si="79"/>
        <v>0.1255</v>
      </c>
      <c r="D161">
        <v>2</v>
      </c>
      <c r="E161">
        <v>1045</v>
      </c>
      <c r="F161">
        <v>1059</v>
      </c>
      <c r="G161">
        <v>1099</v>
      </c>
      <c r="I161">
        <f t="shared" si="80"/>
        <v>1.1184586902261163E-80</v>
      </c>
      <c r="J161">
        <f t="shared" si="81"/>
        <v>832.09700606872286</v>
      </c>
      <c r="K161">
        <f t="shared" si="82"/>
        <v>849.68523917557025</v>
      </c>
      <c r="L161">
        <f t="shared" si="83"/>
        <v>977.32451301419292</v>
      </c>
      <c r="M161">
        <f t="shared" si="84"/>
        <v>1.0992046463805169E-80</v>
      </c>
      <c r="N161">
        <f t="shared" si="85"/>
        <v>983.47494664524584</v>
      </c>
      <c r="O161">
        <f t="shared" si="86"/>
        <v>1013.5830814371569</v>
      </c>
      <c r="P161">
        <f t="shared" si="87"/>
        <v>1157.8703076484524</v>
      </c>
      <c r="R161">
        <f t="shared" si="88"/>
        <v>2</v>
      </c>
      <c r="S161">
        <f t="shared" si="89"/>
        <v>3.6223274548376523</v>
      </c>
      <c r="T161">
        <f t="shared" si="90"/>
        <v>1.9477776126004915</v>
      </c>
      <c r="U161">
        <f t="shared" si="91"/>
        <v>3.1535151252260492</v>
      </c>
    </row>
    <row r="162" spans="2:21" x14ac:dyDescent="0.3">
      <c r="B162">
        <v>126.5</v>
      </c>
      <c r="C162">
        <f t="shared" si="79"/>
        <v>0.1265</v>
      </c>
      <c r="D162">
        <v>2</v>
      </c>
      <c r="E162">
        <v>1058</v>
      </c>
      <c r="F162">
        <v>1094</v>
      </c>
      <c r="G162">
        <v>972</v>
      </c>
      <c r="I162">
        <f t="shared" si="80"/>
        <v>4.7407891930927272E-82</v>
      </c>
      <c r="J162">
        <f t="shared" si="81"/>
        <v>820.0635108355126</v>
      </c>
      <c r="K162">
        <f t="shared" si="82"/>
        <v>837.21870668596944</v>
      </c>
      <c r="L162">
        <f t="shared" si="83"/>
        <v>964.55439318061326</v>
      </c>
      <c r="M162">
        <f t="shared" si="84"/>
        <v>4.6591774502682352E-82</v>
      </c>
      <c r="N162">
        <f t="shared" si="85"/>
        <v>969.25227669676167</v>
      </c>
      <c r="O162">
        <f t="shared" si="86"/>
        <v>998.71184932312588</v>
      </c>
      <c r="P162">
        <f t="shared" si="87"/>
        <v>1142.7411029845766</v>
      </c>
      <c r="R162">
        <f t="shared" si="88"/>
        <v>2</v>
      </c>
      <c r="S162">
        <f t="shared" si="89"/>
        <v>7.4443841129566657</v>
      </c>
      <c r="T162">
        <f t="shared" si="90"/>
        <v>8.2996633084265703</v>
      </c>
      <c r="U162">
        <f t="shared" si="91"/>
        <v>29.992308897520374</v>
      </c>
    </row>
    <row r="163" spans="2:21" x14ac:dyDescent="0.3">
      <c r="B163">
        <v>127.5</v>
      </c>
      <c r="C163">
        <f t="shared" si="79"/>
        <v>0.1275</v>
      </c>
      <c r="D163">
        <v>1</v>
      </c>
      <c r="E163">
        <v>1038</v>
      </c>
      <c r="F163">
        <v>999</v>
      </c>
      <c r="G163">
        <v>1038</v>
      </c>
      <c r="I163">
        <f t="shared" si="80"/>
        <v>1.9594394588718185E-83</v>
      </c>
      <c r="J163">
        <f t="shared" si="81"/>
        <v>808.27916570978971</v>
      </c>
      <c r="K163">
        <f t="shared" si="82"/>
        <v>824.95768555749328</v>
      </c>
      <c r="L163">
        <f t="shared" si="83"/>
        <v>952.01631082252027</v>
      </c>
      <c r="M163">
        <f t="shared" si="84"/>
        <v>1.9257080983990518E-83</v>
      </c>
      <c r="N163">
        <f t="shared" si="85"/>
        <v>955.32408309764628</v>
      </c>
      <c r="O163">
        <f t="shared" si="86"/>
        <v>984.08577015406183</v>
      </c>
      <c r="P163">
        <f t="shared" si="87"/>
        <v>1127.8868011800378</v>
      </c>
      <c r="R163">
        <f t="shared" si="88"/>
        <v>1</v>
      </c>
      <c r="S163">
        <f t="shared" si="89"/>
        <v>6.5850744081357391</v>
      </c>
      <c r="T163">
        <f t="shared" si="90"/>
        <v>0.22265690880627906</v>
      </c>
      <c r="U163">
        <f t="shared" si="91"/>
        <v>7.7838506997877062</v>
      </c>
    </row>
    <row r="164" spans="2:21" x14ac:dyDescent="0.3">
      <c r="B164">
        <v>128.5</v>
      </c>
      <c r="C164">
        <f t="shared" si="79"/>
        <v>0.1285</v>
      </c>
      <c r="D164">
        <v>1</v>
      </c>
      <c r="E164">
        <v>999</v>
      </c>
      <c r="F164">
        <v>906</v>
      </c>
      <c r="G164">
        <v>1067</v>
      </c>
      <c r="I164">
        <f t="shared" si="80"/>
        <v>7.8970336498127539E-85</v>
      </c>
      <c r="J164">
        <f t="shared" si="81"/>
        <v>796.7418874030061</v>
      </c>
      <c r="K164">
        <f t="shared" si="82"/>
        <v>812.89959476321462</v>
      </c>
      <c r="L164">
        <f t="shared" si="83"/>
        <v>939.70227428874637</v>
      </c>
      <c r="M164">
        <f t="shared" si="84"/>
        <v>7.761087786570429E-85</v>
      </c>
      <c r="N164">
        <f t="shared" si="85"/>
        <v>941.68790356035538</v>
      </c>
      <c r="O164">
        <f t="shared" si="86"/>
        <v>969.70176504250719</v>
      </c>
      <c r="P164">
        <f t="shared" si="87"/>
        <v>1113.2979342480282</v>
      </c>
      <c r="R164">
        <f t="shared" si="88"/>
        <v>1</v>
      </c>
      <c r="S164">
        <f t="shared" si="89"/>
        <v>3.2879643626697952</v>
      </c>
      <c r="T164">
        <f t="shared" si="90"/>
        <v>4.478934734581447</v>
      </c>
      <c r="U164">
        <f t="shared" si="91"/>
        <v>2.0089022639500906</v>
      </c>
    </row>
    <row r="165" spans="2:21" x14ac:dyDescent="0.3">
      <c r="B165">
        <v>129.5</v>
      </c>
      <c r="C165">
        <f t="shared" ref="C165:C228" si="92">B165/1000</f>
        <v>0.1295</v>
      </c>
      <c r="D165">
        <v>4</v>
      </c>
      <c r="E165">
        <v>989</v>
      </c>
      <c r="F165">
        <v>1027</v>
      </c>
      <c r="G165">
        <v>1010</v>
      </c>
      <c r="I165">
        <f t="shared" ref="I165:I228" si="93">$D$34*(C165)*0.001*(1/$F$15^2*$F$14*EXP(-1*$C165^2/2/$F$15^2)+1/$G$15^2*$G$14*EXP(-1*$C165^2/2/$G$15^2)+1/$H$15^2*$H$14*EXP(-1*$C165^2/2/$H$15^2)+1/$I$15^2*$I$14*EXP(-1*$C165^2/2/$I$15^2)+1/$J$15^2*$J$14*EXP(-1*$C165^2/2/$J$15^2)+1/$K$15^2*$K$14*EXP(-1*$C165^2/2/$K$15^2)+1/$L$15^2*$L$14*EXP(-1*$C165^2/2/$L$15^2)+1/$M$15^2*$M$14*EXP(-1*$C165^2/2/$M$15^2)+1/$N$15^2*$N$14*EXP(-1*$C165^2/2/$N$15^2)+1/$O$15^2*$O$14*EXP(-1*$C165^2/2/$O$15^2))</f>
        <v>3.1034694556983075E-86</v>
      </c>
      <c r="J165">
        <f t="shared" ref="J165:J228" si="94">$E$34*($C165)*0.001*(1/$F$20^2*$F$19*EXP(-1*$C165^2/2/$F$20^2)+1/$G$20^2*$G$19*EXP(-1*$C165^2/2/$G$20^2)+1/$H$20^2*$H$19*EXP(-1*$C165^2/2/$H$20^2)+1/$I$20^2*$I$19*EXP(-1*$C165^2/2/$I$20^2)+1/$J$20^2*$J$19*EXP(-1*$C165^2/2/$J$20^2)+1/$K$20^2*$K$19*EXP(-1*$C165^2/2/$K$20^2)+1/$L$20^2*$L$19*EXP(-1*$C165^2/2/$L$20^2)+1/$M$20^2*$M$19*EXP(-1*$C165^2/2/$M$20^2)+1/$N$20^2*$N$19*EXP(-1*$C165^2/2/$N$20^2)+1/$O$20^2*$O$19*EXP(-1*$C165^2/2/$O$20^2))</f>
        <v>785.44959806174302</v>
      </c>
      <c r="K165">
        <f t="shared" ref="K165:K228" si="95">$F$34*($C165)*0.001*(1/$F$25^2*$F$24*EXP(-1*$C165^2/2/$F$25^2)+1/$G$25^2*$G$24*EXP(-1*$C165^2/2/$G$25^2)+1/$H$25^2*$H$24*EXP(-1*$C165^2/2/$H$25^2)+1/$I$25^2*$I$24*EXP(-1*$C165^2/2/$I$25^2)+1/$J$25^2*$J$24*EXP(-1*$C165^2/2/$J$25^2)+1/$K$25^2*$K$24*EXP(-1*$C165^2/2/$K$25^2)+1/$L$25^2*$L$24*EXP(-1*$C165^2/2/$L$25^2)+1/$M$25^2*$M$24*EXP(-1*$C165^2/2/$M$25^2)+1/$N$25^2*$N$24*EXP(-1*$C165^2/2/$N$25^2)+1/$O$25^2*$O$24*EXP(-1*$C165^2/2/$O$25^2))</f>
        <v>801.04210028835257</v>
      </c>
      <c r="L165">
        <f t="shared" ref="L165:L228" si="96">$G$34*($C165)*0.001*(1/$F$30^2*$F$29*EXP(-1*$C165^2/2/$F$30^2)+1/$G$30^2*$G$29*EXP(-1*$C165^2/2/$G$30^2)+1/$H$30^2*$H$29*EXP(-1*$C165^2/2/$H$30^2)+1/$I$30^2*$I$29*EXP(-1*$C165^2/2/$I$30^2)+1/$J$30^2*$J$29*EXP(-1*$C165^2/2/$J$30^2)+1/$K$30^2*$K$29*EXP(-1*$C165^2/2/$K$30^2)+1/$L$30^2*$L$29*EXP(-1*$C165^2/2/$L$30^2)+1/$M$30^2*$M$29*EXP(-1*$C165^2/2/$M$30^2)+1/$N$30^2*$N$29*EXP(-1*$C165^2/2/$N$30^2)+1/$O$30^2*$O$29*EXP(-1*$C165^2/2/$O$30^2))</f>
        <v>927.60446805716686</v>
      </c>
      <c r="M165">
        <f t="shared" ref="M165:M228" si="97">I165*D$34/I$34</f>
        <v>3.0500438464239824E-86</v>
      </c>
      <c r="N165">
        <f t="shared" ref="N165:N228" si="98">J165*E$34/J$34</f>
        <v>928.34128222125128</v>
      </c>
      <c r="O165">
        <f t="shared" ref="O165:O228" si="99">K165*F$34/K$34</f>
        <v>955.5570497599208</v>
      </c>
      <c r="P165">
        <f t="shared" ref="P165:P228" si="100">L165*G$34/L$34</f>
        <v>1098.9652428679371</v>
      </c>
      <c r="R165">
        <f t="shared" ref="R165:R228" si="101">(D165-M165)^2/MAX(D165,1)</f>
        <v>4</v>
      </c>
      <c r="S165">
        <f t="shared" ref="S165:S228" si="102">(E165-N165)^2/MAX(E165,1)</f>
        <v>3.7204044919735959</v>
      </c>
      <c r="T165">
        <f t="shared" ref="T165:T228" si="103">(F165-O165)^2/MAX(F165,1)</f>
        <v>4.9699076329176561</v>
      </c>
      <c r="U165">
        <f t="shared" ref="U165:U228" si="104">(G165-P165)^2/MAX(G165,1)</f>
        <v>7.836449939159448</v>
      </c>
    </row>
    <row r="166" spans="2:21" x14ac:dyDescent="0.3">
      <c r="B166">
        <v>130.5</v>
      </c>
      <c r="C166">
        <f t="shared" si="92"/>
        <v>0.1305</v>
      </c>
      <c r="D166">
        <v>0</v>
      </c>
      <c r="E166">
        <v>973</v>
      </c>
      <c r="F166">
        <v>1009</v>
      </c>
      <c r="G166">
        <v>940</v>
      </c>
      <c r="I166">
        <f t="shared" si="93"/>
        <v>1.1892761642667987E-87</v>
      </c>
      <c r="J166">
        <f t="shared" si="94"/>
        <v>774.40020665715997</v>
      </c>
      <c r="K166">
        <f t="shared" si="95"/>
        <v>789.38308716240999</v>
      </c>
      <c r="L166">
        <f t="shared" si="96"/>
        <v>915.71526763982547</v>
      </c>
      <c r="M166">
        <f t="shared" si="97"/>
        <v>1.1688030116940471E-87</v>
      </c>
      <c r="N166">
        <f t="shared" si="98"/>
        <v>915.28174764435698</v>
      </c>
      <c r="O166">
        <f t="shared" si="99"/>
        <v>941.64910137402762</v>
      </c>
      <c r="P166">
        <f t="shared" si="100"/>
        <v>1084.8796940439702</v>
      </c>
      <c r="R166">
        <f t="shared" si="101"/>
        <v>1.3661004801450747E-174</v>
      </c>
      <c r="S166">
        <f t="shared" si="102"/>
        <v>3.4238403442853964</v>
      </c>
      <c r="T166">
        <f t="shared" si="103"/>
        <v>4.4956824040892052</v>
      </c>
      <c r="U166">
        <f t="shared" si="104"/>
        <v>22.329921006674901</v>
      </c>
    </row>
    <row r="167" spans="2:21" x14ac:dyDescent="0.3">
      <c r="B167">
        <v>131.5</v>
      </c>
      <c r="C167">
        <f t="shared" si="92"/>
        <v>0.13150000000000001</v>
      </c>
      <c r="D167">
        <v>1</v>
      </c>
      <c r="E167">
        <v>979</v>
      </c>
      <c r="F167">
        <v>966</v>
      </c>
      <c r="G167">
        <v>1009</v>
      </c>
      <c r="I167">
        <f t="shared" si="93"/>
        <v>4.4439595980911867E-89</v>
      </c>
      <c r="J167">
        <f t="shared" si="94"/>
        <v>763.59159265726839</v>
      </c>
      <c r="K167">
        <f t="shared" si="95"/>
        <v>777.92063276180568</v>
      </c>
      <c r="L167">
        <f t="shared" si="96"/>
        <v>904.02725275738942</v>
      </c>
      <c r="M167">
        <f t="shared" si="97"/>
        <v>4.3674577176932417E-89</v>
      </c>
      <c r="N167">
        <f t="shared" si="98"/>
        <v>902.50679352323311</v>
      </c>
      <c r="O167">
        <f t="shared" si="99"/>
        <v>927.97562640173044</v>
      </c>
      <c r="P167">
        <f t="shared" si="100"/>
        <v>1071.0324967133847</v>
      </c>
      <c r="R167">
        <f t="shared" si="101"/>
        <v>1</v>
      </c>
      <c r="S167">
        <f t="shared" si="102"/>
        <v>5.9767217947878359</v>
      </c>
      <c r="T167">
        <f t="shared" si="103"/>
        <v>1.4967422231271008</v>
      </c>
      <c r="U167">
        <f t="shared" si="104"/>
        <v>3.8137072829495398</v>
      </c>
    </row>
    <row r="168" spans="2:21" x14ac:dyDescent="0.3">
      <c r="B168">
        <v>132.5</v>
      </c>
      <c r="C168">
        <f t="shared" si="92"/>
        <v>0.13250000000000001</v>
      </c>
      <c r="D168">
        <v>2</v>
      </c>
      <c r="E168">
        <v>891</v>
      </c>
      <c r="F168">
        <v>902</v>
      </c>
      <c r="G168">
        <v>1006</v>
      </c>
      <c r="I168">
        <f t="shared" si="93"/>
        <v>1.6192355249092132E-90</v>
      </c>
      <c r="J168">
        <f t="shared" si="94"/>
        <v>753.02159187434495</v>
      </c>
      <c r="K168">
        <f t="shared" si="95"/>
        <v>766.652981449864</v>
      </c>
      <c r="L168">
        <f t="shared" si="96"/>
        <v>892.53321882263867</v>
      </c>
      <c r="M168">
        <f t="shared" si="97"/>
        <v>1.5913607074792987E-90</v>
      </c>
      <c r="N168">
        <f t="shared" si="98"/>
        <v>890.01386195370503</v>
      </c>
      <c r="O168">
        <f t="shared" si="99"/>
        <v>914.53453055734633</v>
      </c>
      <c r="P168">
        <f t="shared" si="100"/>
        <v>1057.4151153513781</v>
      </c>
      <c r="R168">
        <f t="shared" si="101"/>
        <v>2</v>
      </c>
      <c r="S168">
        <f t="shared" si="102"/>
        <v>1.0914346199219493E-3</v>
      </c>
      <c r="T168">
        <f t="shared" si="103"/>
        <v>0.17418454134484354</v>
      </c>
      <c r="U168">
        <f t="shared" si="104"/>
        <v>2.6277476009895748</v>
      </c>
    </row>
    <row r="169" spans="2:21" x14ac:dyDescent="0.3">
      <c r="B169">
        <v>133.5</v>
      </c>
      <c r="C169">
        <f t="shared" si="92"/>
        <v>0.13350000000000001</v>
      </c>
      <c r="D169">
        <v>1</v>
      </c>
      <c r="E169">
        <v>943</v>
      </c>
      <c r="F169">
        <v>969</v>
      </c>
      <c r="G169">
        <v>940</v>
      </c>
      <c r="I169">
        <f t="shared" si="93"/>
        <v>5.7531123703219436E-92</v>
      </c>
      <c r="J169">
        <f t="shared" si="94"/>
        <v>742.68798437344537</v>
      </c>
      <c r="K169">
        <f t="shared" si="95"/>
        <v>755.578520603877</v>
      </c>
      <c r="L169">
        <f t="shared" si="96"/>
        <v>881.22618678224217</v>
      </c>
      <c r="M169">
        <f t="shared" si="97"/>
        <v>5.6540736853934502E-92</v>
      </c>
      <c r="N169">
        <f t="shared" si="98"/>
        <v>877.80032914265098</v>
      </c>
      <c r="O169">
        <f t="shared" si="99"/>
        <v>901.32389015547017</v>
      </c>
      <c r="P169">
        <f t="shared" si="100"/>
        <v>1044.0192816309825</v>
      </c>
      <c r="R169">
        <f t="shared" si="101"/>
        <v>1</v>
      </c>
      <c r="S169">
        <f t="shared" si="102"/>
        <v>4.5079502438034433</v>
      </c>
      <c r="T169">
        <f t="shared" si="103"/>
        <v>4.7265798180483669</v>
      </c>
      <c r="U169">
        <f t="shared" si="104"/>
        <v>11.510649947899633</v>
      </c>
    </row>
    <row r="170" spans="2:21" x14ac:dyDescent="0.3">
      <c r="B170">
        <v>134.5</v>
      </c>
      <c r="C170">
        <f t="shared" si="92"/>
        <v>0.13450000000000001</v>
      </c>
      <c r="D170">
        <v>1</v>
      </c>
      <c r="E170">
        <v>853</v>
      </c>
      <c r="F170">
        <v>943</v>
      </c>
      <c r="G170">
        <v>943</v>
      </c>
      <c r="I170">
        <f t="shared" si="93"/>
        <v>1.9931912472314323E-93</v>
      </c>
      <c r="J170">
        <f t="shared" si="94"/>
        <v>732.5884843234486</v>
      </c>
      <c r="K170">
        <f t="shared" si="95"/>
        <v>744.69575806323235</v>
      </c>
      <c r="L170">
        <f t="shared" si="96"/>
        <v>870.09941137404928</v>
      </c>
      <c r="M170">
        <f t="shared" si="97"/>
        <v>1.9588788564366496E-93</v>
      </c>
      <c r="N170">
        <f t="shared" si="98"/>
        <v>865.86349341271455</v>
      </c>
      <c r="O170">
        <f t="shared" si="99"/>
        <v>888.34192520901752</v>
      </c>
      <c r="P170">
        <f t="shared" si="100"/>
        <v>1030.8370042057641</v>
      </c>
      <c r="R170">
        <f t="shared" si="101"/>
        <v>1</v>
      </c>
      <c r="S170">
        <f t="shared" si="102"/>
        <v>0.19398530220275562</v>
      </c>
      <c r="T170">
        <f t="shared" si="103"/>
        <v>3.1680860443866754</v>
      </c>
      <c r="U170">
        <f t="shared" si="104"/>
        <v>8.1816959786250401</v>
      </c>
    </row>
    <row r="171" spans="2:21" x14ac:dyDescent="0.3">
      <c r="B171">
        <v>135.5</v>
      </c>
      <c r="C171">
        <f t="shared" si="92"/>
        <v>0.13550000000000001</v>
      </c>
      <c r="D171">
        <v>3</v>
      </c>
      <c r="E171">
        <v>938</v>
      </c>
      <c r="F171">
        <v>941</v>
      </c>
      <c r="G171">
        <v>1015</v>
      </c>
      <c r="I171">
        <f t="shared" si="93"/>
        <v>6.7336219235071574E-95</v>
      </c>
      <c r="J171">
        <f t="shared" si="94"/>
        <v>722.72073166917153</v>
      </c>
      <c r="K171">
        <f t="shared" si="95"/>
        <v>734.00330101833185</v>
      </c>
      <c r="L171">
        <f t="shared" si="96"/>
        <v>859.14638786364412</v>
      </c>
      <c r="M171">
        <f t="shared" si="97"/>
        <v>6.6177039616835645E-95</v>
      </c>
      <c r="N171">
        <f t="shared" si="98"/>
        <v>854.20056535938124</v>
      </c>
      <c r="O171">
        <f t="shared" si="99"/>
        <v>875.58697424597585</v>
      </c>
      <c r="P171">
        <f t="shared" si="100"/>
        <v>1017.8605766908539</v>
      </c>
      <c r="R171">
        <f t="shared" si="101"/>
        <v>3</v>
      </c>
      <c r="S171">
        <f t="shared" si="102"/>
        <v>7.4865087911378838</v>
      </c>
      <c r="T171">
        <f t="shared" si="103"/>
        <v>4.5471455242259582</v>
      </c>
      <c r="U171">
        <f t="shared" si="104"/>
        <v>8.0619694623219225E-3</v>
      </c>
    </row>
    <row r="172" spans="2:21" x14ac:dyDescent="0.3">
      <c r="B172">
        <v>136.5</v>
      </c>
      <c r="C172">
        <f t="shared" si="92"/>
        <v>0.13650000000000001</v>
      </c>
      <c r="D172">
        <v>1</v>
      </c>
      <c r="E172">
        <v>913</v>
      </c>
      <c r="F172">
        <v>896</v>
      </c>
      <c r="G172">
        <v>907</v>
      </c>
      <c r="I172">
        <f t="shared" si="93"/>
        <v>2.2182090877150282E-96</v>
      </c>
      <c r="J172">
        <f t="shared" si="94"/>
        <v>713.08228550163415</v>
      </c>
      <c r="K172">
        <f t="shared" si="95"/>
        <v>723.49983634716716</v>
      </c>
      <c r="L172">
        <f t="shared" si="96"/>
        <v>848.36085732913921</v>
      </c>
      <c r="M172">
        <f t="shared" si="97"/>
        <v>2.1800230595614646E-96</v>
      </c>
      <c r="N172">
        <f t="shared" si="98"/>
        <v>842.80866001513937</v>
      </c>
      <c r="O172">
        <f t="shared" si="99"/>
        <v>863.05747085305472</v>
      </c>
      <c r="P172">
        <f t="shared" si="100"/>
        <v>1005.082583924026</v>
      </c>
      <c r="R172">
        <f t="shared" si="101"/>
        <v>1</v>
      </c>
      <c r="S172">
        <f t="shared" si="102"/>
        <v>5.3963025288831279</v>
      </c>
      <c r="T172">
        <f t="shared" si="103"/>
        <v>1.2111721278988159</v>
      </c>
      <c r="U172">
        <f t="shared" si="104"/>
        <v>10.606607794061313</v>
      </c>
    </row>
    <row r="173" spans="2:21" x14ac:dyDescent="0.3">
      <c r="B173">
        <v>137.5</v>
      </c>
      <c r="C173">
        <f t="shared" si="92"/>
        <v>0.13750000000000001</v>
      </c>
      <c r="D173">
        <v>2</v>
      </c>
      <c r="E173">
        <v>877</v>
      </c>
      <c r="F173">
        <v>841</v>
      </c>
      <c r="G173">
        <v>902</v>
      </c>
      <c r="I173">
        <f t="shared" si="93"/>
        <v>7.1254217130336807E-98</v>
      </c>
      <c r="J173">
        <f t="shared" si="94"/>
        <v>703.67061900340298</v>
      </c>
      <c r="K173">
        <f t="shared" si="95"/>
        <v>713.18411239488535</v>
      </c>
      <c r="L173">
        <f t="shared" si="96"/>
        <v>837.73681056726002</v>
      </c>
      <c r="M173">
        <f t="shared" si="97"/>
        <v>7.0027589957782037E-98</v>
      </c>
      <c r="N173">
        <f t="shared" si="98"/>
        <v>831.68479087526384</v>
      </c>
      <c r="O173">
        <f t="shared" si="99"/>
        <v>850.75192194066688</v>
      </c>
      <c r="P173">
        <f t="shared" si="100"/>
        <v>992.4959065933715</v>
      </c>
      <c r="R173">
        <f t="shared" si="101"/>
        <v>2</v>
      </c>
      <c r="S173">
        <f t="shared" si="102"/>
        <v>2.3414688460873103</v>
      </c>
      <c r="T173">
        <f t="shared" si="103"/>
        <v>0.11307964510922711</v>
      </c>
      <c r="U173">
        <f t="shared" si="104"/>
        <v>9.0792783926343894</v>
      </c>
    </row>
    <row r="174" spans="2:21" x14ac:dyDescent="0.3">
      <c r="B174">
        <v>138.5</v>
      </c>
      <c r="C174">
        <f t="shared" si="92"/>
        <v>0.13850000000000001</v>
      </c>
      <c r="D174">
        <v>1</v>
      </c>
      <c r="E174">
        <v>844</v>
      </c>
      <c r="F174">
        <v>883</v>
      </c>
      <c r="G174">
        <v>916</v>
      </c>
      <c r="I174">
        <f t="shared" si="93"/>
        <v>2.2318928654405347E-99</v>
      </c>
      <c r="J174">
        <f t="shared" si="94"/>
        <v>694.4831158468827</v>
      </c>
      <c r="K174">
        <f t="shared" si="95"/>
        <v>703.05492218150516</v>
      </c>
      <c r="L174">
        <f t="shared" si="96"/>
        <v>827.26849069678156</v>
      </c>
      <c r="M174">
        <f t="shared" si="97"/>
        <v>2.193471273775683E-99</v>
      </c>
      <c r="N174">
        <f t="shared" si="98"/>
        <v>820.8258656408716</v>
      </c>
      <c r="O174">
        <f t="shared" si="99"/>
        <v>838.66888771154163</v>
      </c>
      <c r="P174">
        <f t="shared" si="100"/>
        <v>980.09372432168095</v>
      </c>
      <c r="R174">
        <f t="shared" si="101"/>
        <v>1</v>
      </c>
      <c r="S174">
        <f t="shared" si="102"/>
        <v>0.63630391385655871</v>
      </c>
      <c r="T174">
        <f t="shared" si="103"/>
        <v>2.2256483768198243</v>
      </c>
      <c r="U174">
        <f t="shared" si="104"/>
        <v>4.4847221587594284</v>
      </c>
    </row>
    <row r="175" spans="2:21" x14ac:dyDescent="0.3">
      <c r="B175">
        <v>139.5</v>
      </c>
      <c r="C175">
        <f t="shared" si="92"/>
        <v>0.13950000000000001</v>
      </c>
      <c r="D175">
        <v>0</v>
      </c>
      <c r="E175">
        <v>870</v>
      </c>
      <c r="F175">
        <v>877</v>
      </c>
      <c r="G175">
        <v>833</v>
      </c>
      <c r="I175">
        <f t="shared" si="93"/>
        <v>6.8169659368590301E-101</v>
      </c>
      <c r="J175">
        <f t="shared" si="94"/>
        <v>685.51706792534162</v>
      </c>
      <c r="K175">
        <f t="shared" si="95"/>
        <v>693.11108801394778</v>
      </c>
      <c r="L175">
        <f t="shared" si="96"/>
        <v>816.95039453748905</v>
      </c>
      <c r="M175">
        <f t="shared" si="97"/>
        <v>6.6996132244260774E-101</v>
      </c>
      <c r="N175">
        <f t="shared" si="98"/>
        <v>810.22868353716865</v>
      </c>
      <c r="O175">
        <f t="shared" si="99"/>
        <v>826.80696330453145</v>
      </c>
      <c r="P175">
        <f t="shared" si="100"/>
        <v>967.86951730014596</v>
      </c>
      <c r="R175">
        <f t="shared" si="101"/>
        <v>4.4884817356904785E-201</v>
      </c>
      <c r="S175">
        <f t="shared" si="102"/>
        <v>4.1064485881608439</v>
      </c>
      <c r="T175">
        <f t="shared" si="103"/>
        <v>2.8726806530360918</v>
      </c>
      <c r="U175">
        <f t="shared" si="104"/>
        <v>21.836478627580274</v>
      </c>
    </row>
    <row r="176" spans="2:21" x14ac:dyDescent="0.3">
      <c r="B176">
        <v>140.5</v>
      </c>
      <c r="C176">
        <f t="shared" si="92"/>
        <v>0.14050000000000001</v>
      </c>
      <c r="D176">
        <v>1</v>
      </c>
      <c r="E176">
        <v>860</v>
      </c>
      <c r="F176">
        <v>868</v>
      </c>
      <c r="G176">
        <v>865</v>
      </c>
      <c r="I176">
        <f t="shared" si="93"/>
        <v>2.0303188012235572E-102</v>
      </c>
      <c r="J176">
        <f t="shared" si="94"/>
        <v>676.76967429919398</v>
      </c>
      <c r="K176">
        <f t="shared" si="95"/>
        <v>683.35144747079426</v>
      </c>
      <c r="L176">
        <f t="shared" si="96"/>
        <v>806.77727284408377</v>
      </c>
      <c r="M176">
        <f t="shared" si="97"/>
        <v>1.9953672669729714E-102</v>
      </c>
      <c r="N176">
        <f t="shared" si="98"/>
        <v>799.88993406803513</v>
      </c>
      <c r="O176">
        <f t="shared" si="99"/>
        <v>815.16476207593678</v>
      </c>
      <c r="P176">
        <f t="shared" si="100"/>
        <v>955.81706656547658</v>
      </c>
      <c r="R176">
        <f t="shared" si="101"/>
        <v>1</v>
      </c>
      <c r="S176">
        <f t="shared" si="102"/>
        <v>4.2014186352850738</v>
      </c>
      <c r="T176">
        <f t="shared" si="103"/>
        <v>3.2160856756824523</v>
      </c>
      <c r="U176">
        <f t="shared" si="104"/>
        <v>9.5349590515123737</v>
      </c>
    </row>
    <row r="177" spans="2:21" x14ac:dyDescent="0.3">
      <c r="B177">
        <v>141.5</v>
      </c>
      <c r="C177">
        <f t="shared" si="92"/>
        <v>0.14149999999999999</v>
      </c>
      <c r="D177">
        <v>1</v>
      </c>
      <c r="E177">
        <v>866</v>
      </c>
      <c r="F177">
        <v>831</v>
      </c>
      <c r="G177">
        <v>897</v>
      </c>
      <c r="I177">
        <f t="shared" si="93"/>
        <v>5.8964822788673353E-104</v>
      </c>
      <c r="J177">
        <f t="shared" si="94"/>
        <v>668.23804124348294</v>
      </c>
      <c r="K177">
        <f t="shared" si="95"/>
        <v>673.77484072150025</v>
      </c>
      <c r="L177">
        <f t="shared" si="96"/>
        <v>796.7441294750098</v>
      </c>
      <c r="M177">
        <f t="shared" si="97"/>
        <v>5.7949755094853024E-104</v>
      </c>
      <c r="N177">
        <f t="shared" si="98"/>
        <v>789.80619707214794</v>
      </c>
      <c r="O177">
        <f t="shared" si="99"/>
        <v>803.74090047269249</v>
      </c>
      <c r="P177">
        <f t="shared" si="100"/>
        <v>943.93045301518077</v>
      </c>
      <c r="R177">
        <f t="shared" si="101"/>
        <v>1</v>
      </c>
      <c r="S177">
        <f t="shared" si="102"/>
        <v>6.7038055480466019</v>
      </c>
      <c r="T177">
        <f t="shared" si="103"/>
        <v>0.89417389535458081</v>
      </c>
      <c r="U177">
        <f t="shared" si="104"/>
        <v>2.4553705910926311</v>
      </c>
    </row>
    <row r="178" spans="2:21" x14ac:dyDescent="0.3">
      <c r="B178">
        <v>142.5</v>
      </c>
      <c r="C178">
        <f t="shared" si="92"/>
        <v>0.14249999999999999</v>
      </c>
      <c r="D178">
        <v>2</v>
      </c>
      <c r="E178">
        <v>854</v>
      </c>
      <c r="F178">
        <v>910</v>
      </c>
      <c r="G178">
        <v>822</v>
      </c>
      <c r="I178">
        <f t="shared" si="93"/>
        <v>1.6698509879212157E-105</v>
      </c>
      <c r="J178">
        <f t="shared" si="94"/>
        <v>659.91918328648967</v>
      </c>
      <c r="K178">
        <f t="shared" si="95"/>
        <v>664.38009913617952</v>
      </c>
      <c r="L178">
        <f t="shared" si="96"/>
        <v>786.8462195760618</v>
      </c>
      <c r="M178">
        <f t="shared" si="97"/>
        <v>1.6411048353650111E-105</v>
      </c>
      <c r="N178">
        <f t="shared" si="98"/>
        <v>779.97394395053573</v>
      </c>
      <c r="O178">
        <f t="shared" si="99"/>
        <v>792.53398444506502</v>
      </c>
      <c r="P178">
        <f t="shared" si="100"/>
        <v>932.20405525562194</v>
      </c>
      <c r="R178">
        <f t="shared" si="101"/>
        <v>2</v>
      </c>
      <c r="S178">
        <f t="shared" si="102"/>
        <v>6.416694349225323</v>
      </c>
      <c r="T178">
        <f t="shared" si="103"/>
        <v>15.162928363024426</v>
      </c>
      <c r="U178">
        <f t="shared" si="104"/>
        <v>14.7748586311243</v>
      </c>
    </row>
    <row r="179" spans="2:21" x14ac:dyDescent="0.3">
      <c r="B179">
        <v>143.5</v>
      </c>
      <c r="C179">
        <f t="shared" si="92"/>
        <v>0.14349999999999999</v>
      </c>
      <c r="D179">
        <v>0</v>
      </c>
      <c r="E179">
        <v>765</v>
      </c>
      <c r="F179">
        <v>820</v>
      </c>
      <c r="G179">
        <v>823</v>
      </c>
      <c r="I179">
        <f t="shared" si="93"/>
        <v>4.6112503398847879E-107</v>
      </c>
      <c r="J179">
        <f t="shared" si="94"/>
        <v>651.81002513384817</v>
      </c>
      <c r="K179">
        <f t="shared" si="95"/>
        <v>655.1660351374112</v>
      </c>
      <c r="L179">
        <f t="shared" si="96"/>
        <v>777.07904685797484</v>
      </c>
      <c r="M179">
        <f t="shared" si="97"/>
        <v>4.5318685826477567E-107</v>
      </c>
      <c r="N179">
        <f t="shared" si="98"/>
        <v>770.38953994073654</v>
      </c>
      <c r="O179">
        <f t="shared" si="99"/>
        <v>781.54259734095058</v>
      </c>
      <c r="P179">
        <f t="shared" si="100"/>
        <v>920.63254637668445</v>
      </c>
      <c r="R179">
        <f t="shared" si="101"/>
        <v>2.0537832850389787E-213</v>
      </c>
      <c r="S179">
        <f t="shared" si="102"/>
        <v>3.7970118657247622E-2</v>
      </c>
      <c r="T179">
        <f t="shared" si="103"/>
        <v>1.8036241698539774</v>
      </c>
      <c r="U179">
        <f t="shared" si="104"/>
        <v>11.582155664636014</v>
      </c>
    </row>
    <row r="180" spans="2:21" x14ac:dyDescent="0.3">
      <c r="B180">
        <v>144.5</v>
      </c>
      <c r="C180">
        <f t="shared" si="92"/>
        <v>0.14449999999999999</v>
      </c>
      <c r="D180">
        <v>1</v>
      </c>
      <c r="E180">
        <v>804</v>
      </c>
      <c r="F180">
        <v>835</v>
      </c>
      <c r="G180">
        <v>873</v>
      </c>
      <c r="I180">
        <f t="shared" si="93"/>
        <v>1.2416987442472239E-108</v>
      </c>
      <c r="J180">
        <f t="shared" si="94"/>
        <v>643.90740437731461</v>
      </c>
      <c r="K180">
        <f t="shared" si="95"/>
        <v>646.13143324176156</v>
      </c>
      <c r="L180">
        <f t="shared" si="96"/>
        <v>767.43836004603293</v>
      </c>
      <c r="M180">
        <f t="shared" si="97"/>
        <v>1.2203231473890795E-108</v>
      </c>
      <c r="N180">
        <f t="shared" si="98"/>
        <v>761.04924731835501</v>
      </c>
      <c r="O180">
        <f t="shared" si="99"/>
        <v>770.76528921937404</v>
      </c>
      <c r="P180">
        <f t="shared" si="100"/>
        <v>909.21088974550219</v>
      </c>
      <c r="R180">
        <f t="shared" si="101"/>
        <v>1</v>
      </c>
      <c r="S180">
        <f t="shared" si="102"/>
        <v>2.2944865123381017</v>
      </c>
      <c r="T180">
        <f t="shared" si="103"/>
        <v>4.9414348132582813</v>
      </c>
      <c r="U180">
        <f t="shared" si="104"/>
        <v>1.5019799956024231</v>
      </c>
    </row>
    <row r="181" spans="2:21" x14ac:dyDescent="0.3">
      <c r="B181">
        <v>145.5</v>
      </c>
      <c r="C181">
        <f t="shared" si="92"/>
        <v>0.14549999999999999</v>
      </c>
      <c r="D181">
        <v>2</v>
      </c>
      <c r="E181">
        <v>763</v>
      </c>
      <c r="F181">
        <v>762</v>
      </c>
      <c r="G181">
        <v>828</v>
      </c>
      <c r="I181">
        <f t="shared" si="93"/>
        <v>3.2603981178076664E-110</v>
      </c>
      <c r="J181">
        <f t="shared" si="94"/>
        <v>636.20807489241895</v>
      </c>
      <c r="K181">
        <f t="shared" si="95"/>
        <v>637.27504223578535</v>
      </c>
      <c r="L181">
        <f t="shared" si="96"/>
        <v>757.92014857816184</v>
      </c>
      <c r="M181">
        <f t="shared" si="97"/>
        <v>3.2042710128345827E-110</v>
      </c>
      <c r="N181">
        <f t="shared" si="98"/>
        <v>751.94922941282664</v>
      </c>
      <c r="O181">
        <f t="shared" si="99"/>
        <v>760.20056751730044</v>
      </c>
      <c r="P181">
        <f t="shared" si="100"/>
        <v>897.93433390983898</v>
      </c>
      <c r="R181">
        <f t="shared" si="101"/>
        <v>2</v>
      </c>
      <c r="S181">
        <f t="shared" si="102"/>
        <v>0.16005180939755681</v>
      </c>
      <c r="T181">
        <f t="shared" si="103"/>
        <v>4.2492877425121985E-3</v>
      </c>
      <c r="U181">
        <f t="shared" si="104"/>
        <v>5.9067766418029644</v>
      </c>
    </row>
    <row r="182" spans="2:21" x14ac:dyDescent="0.3">
      <c r="B182">
        <v>146.5</v>
      </c>
      <c r="C182">
        <f t="shared" si="92"/>
        <v>0.14649999999999999</v>
      </c>
      <c r="D182">
        <v>0</v>
      </c>
      <c r="E182">
        <v>806</v>
      </c>
      <c r="F182">
        <v>714</v>
      </c>
      <c r="G182">
        <v>881</v>
      </c>
      <c r="I182">
        <f t="shared" si="93"/>
        <v>8.3479946237817536E-112</v>
      </c>
      <c r="J182">
        <f t="shared" si="94"/>
        <v>628.70871083444229</v>
      </c>
      <c r="K182">
        <f t="shared" si="95"/>
        <v>628.5955684290783</v>
      </c>
      <c r="L182">
        <f t="shared" si="96"/>
        <v>748.52063762602813</v>
      </c>
      <c r="M182">
        <f t="shared" si="97"/>
        <v>8.2042855570869184E-112</v>
      </c>
      <c r="N182">
        <f t="shared" si="98"/>
        <v>743.08555533035712</v>
      </c>
      <c r="O182">
        <f t="shared" si="99"/>
        <v>749.84688900125252</v>
      </c>
      <c r="P182">
        <f t="shared" si="100"/>
        <v>886.798406699412</v>
      </c>
      <c r="R182">
        <f t="shared" si="101"/>
        <v>6.7310301502225007E-223</v>
      </c>
      <c r="S182">
        <f t="shared" si="102"/>
        <v>4.9109520447761223</v>
      </c>
      <c r="T182">
        <f t="shared" si="103"/>
        <v>1.7997191191430237</v>
      </c>
      <c r="U182">
        <f t="shared" si="104"/>
        <v>3.8162906074671904E-2</v>
      </c>
    </row>
    <row r="183" spans="2:21" x14ac:dyDescent="0.3">
      <c r="B183">
        <v>147.5</v>
      </c>
      <c r="C183">
        <f t="shared" si="92"/>
        <v>0.14749999999999999</v>
      </c>
      <c r="D183">
        <v>1</v>
      </c>
      <c r="E183">
        <v>767</v>
      </c>
      <c r="F183">
        <v>785</v>
      </c>
      <c r="G183">
        <v>820</v>
      </c>
      <c r="I183">
        <f t="shared" si="93"/>
        <v>2.0842561991298218E-113</v>
      </c>
      <c r="J183">
        <f t="shared" si="94"/>
        <v>621.40591114750805</v>
      </c>
      <c r="K183">
        <f t="shared" si="95"/>
        <v>620.09166992545909</v>
      </c>
      <c r="L183">
        <f t="shared" si="96"/>
        <v>739.2362825114144</v>
      </c>
      <c r="M183">
        <f t="shared" si="97"/>
        <v>2.0483761433046085E-113</v>
      </c>
      <c r="N183">
        <f t="shared" si="98"/>
        <v>734.45420528332261</v>
      </c>
      <c r="O183">
        <f t="shared" si="99"/>
        <v>739.70265293344653</v>
      </c>
      <c r="P183">
        <f t="shared" si="100"/>
        <v>875.7989086107774</v>
      </c>
      <c r="R183">
        <f t="shared" si="101"/>
        <v>1</v>
      </c>
      <c r="S183">
        <f t="shared" si="102"/>
        <v>1.3810022864929674</v>
      </c>
      <c r="T183">
        <f t="shared" si="103"/>
        <v>2.613821211806115</v>
      </c>
      <c r="U183">
        <f t="shared" si="104"/>
        <v>3.7969734172608396</v>
      </c>
    </row>
    <row r="184" spans="2:21" x14ac:dyDescent="0.3">
      <c r="B184">
        <v>148.5</v>
      </c>
      <c r="C184">
        <f t="shared" si="92"/>
        <v>0.14849999999999999</v>
      </c>
      <c r="D184">
        <v>0</v>
      </c>
      <c r="E184">
        <v>777</v>
      </c>
      <c r="F184">
        <v>800</v>
      </c>
      <c r="G184">
        <v>811</v>
      </c>
      <c r="I184">
        <f t="shared" si="93"/>
        <v>5.0743185889589791E-115</v>
      </c>
      <c r="J184">
        <f t="shared" si="94"/>
        <v>614.2962045069645</v>
      </c>
      <c r="K184">
        <f t="shared" si="95"/>
        <v>611.76195185246229</v>
      </c>
      <c r="L184">
        <f t="shared" si="96"/>
        <v>730.06376258765192</v>
      </c>
      <c r="M184">
        <f t="shared" si="97"/>
        <v>4.9869652039371284E-115</v>
      </c>
      <c r="N184">
        <f t="shared" si="98"/>
        <v>726.05107643178758</v>
      </c>
      <c r="O184">
        <f t="shared" si="99"/>
        <v>729.76619538109128</v>
      </c>
      <c r="P184">
        <f t="shared" si="100"/>
        <v>864.93190555845138</v>
      </c>
      <c r="R184">
        <f t="shared" si="101"/>
        <v>2.4869821945279685E-229</v>
      </c>
      <c r="S184">
        <f t="shared" si="102"/>
        <v>3.3407886908102329</v>
      </c>
      <c r="T184">
        <f t="shared" si="103"/>
        <v>6.1659841390588053</v>
      </c>
      <c r="U184">
        <f t="shared" si="104"/>
        <v>3.5864986894768416</v>
      </c>
    </row>
    <row r="185" spans="2:21" x14ac:dyDescent="0.3">
      <c r="B185">
        <v>149.5</v>
      </c>
      <c r="C185">
        <f t="shared" si="92"/>
        <v>0.14949999999999999</v>
      </c>
      <c r="D185">
        <v>0</v>
      </c>
      <c r="E185">
        <v>715</v>
      </c>
      <c r="F185">
        <v>767</v>
      </c>
      <c r="G185">
        <v>761</v>
      </c>
      <c r="I185">
        <f t="shared" si="93"/>
        <v>1.2046539673140629E-116</v>
      </c>
      <c r="J185">
        <f t="shared" si="94"/>
        <v>607.37605462061219</v>
      </c>
      <c r="K185">
        <f t="shared" si="95"/>
        <v>603.60496248899688</v>
      </c>
      <c r="L185">
        <f t="shared" si="96"/>
        <v>720.99997465315857</v>
      </c>
      <c r="M185">
        <f t="shared" si="97"/>
        <v>1.1839160889211193E-116</v>
      </c>
      <c r="N185">
        <f t="shared" si="98"/>
        <v>717.87198914915007</v>
      </c>
      <c r="O185">
        <f t="shared" si="99"/>
        <v>720.03578459710081</v>
      </c>
      <c r="P185">
        <f t="shared" si="100"/>
        <v>854.19372107169863</v>
      </c>
      <c r="R185">
        <f t="shared" si="101"/>
        <v>1.4016573056062795E-232</v>
      </c>
      <c r="S185">
        <f t="shared" si="102"/>
        <v>1.1536114227742278E-2</v>
      </c>
      <c r="T185">
        <f t="shared" si="103"/>
        <v>2.8756682247847629</v>
      </c>
      <c r="U185">
        <f t="shared" si="104"/>
        <v>11.412706500906133</v>
      </c>
    </row>
    <row r="186" spans="2:21" x14ac:dyDescent="0.3">
      <c r="B186">
        <v>150.5</v>
      </c>
      <c r="C186">
        <f t="shared" si="92"/>
        <v>0.15049999999999999</v>
      </c>
      <c r="D186">
        <v>0</v>
      </c>
      <c r="E186">
        <v>737</v>
      </c>
      <c r="F186">
        <v>751</v>
      </c>
      <c r="G186">
        <v>769</v>
      </c>
      <c r="I186">
        <f t="shared" si="93"/>
        <v>2.7887213268017849E-118</v>
      </c>
      <c r="J186">
        <f t="shared" si="94"/>
        <v>600.64186581963963</v>
      </c>
      <c r="K186">
        <f t="shared" si="95"/>
        <v>595.61919023116047</v>
      </c>
      <c r="L186">
        <f t="shared" si="96"/>
        <v>712.04202596126754</v>
      </c>
      <c r="M186">
        <f t="shared" si="97"/>
        <v>2.7407140439502881E-118</v>
      </c>
      <c r="N186">
        <f t="shared" si="98"/>
        <v>709.91269363019887</v>
      </c>
      <c r="O186">
        <f t="shared" si="99"/>
        <v>710.50961740063781</v>
      </c>
      <c r="P186">
        <f t="shared" si="100"/>
        <v>843.58092801303496</v>
      </c>
      <c r="R186">
        <f t="shared" si="101"/>
        <v>7.5115134707063415E-236</v>
      </c>
      <c r="S186">
        <f t="shared" si="102"/>
        <v>0.99555246454744739</v>
      </c>
      <c r="T186">
        <f t="shared" si="103"/>
        <v>2.1830507097772736</v>
      </c>
      <c r="U186">
        <f t="shared" si="104"/>
        <v>7.2331792240383663</v>
      </c>
    </row>
    <row r="187" spans="2:21" x14ac:dyDescent="0.3">
      <c r="B187">
        <v>151.5</v>
      </c>
      <c r="C187">
        <f t="shared" si="92"/>
        <v>0.1515</v>
      </c>
      <c r="D187">
        <v>1</v>
      </c>
      <c r="E187">
        <v>757</v>
      </c>
      <c r="F187">
        <v>741</v>
      </c>
      <c r="G187">
        <v>741</v>
      </c>
      <c r="I187">
        <f t="shared" si="93"/>
        <v>6.2951545431646456E-120</v>
      </c>
      <c r="J187">
        <f t="shared" si="94"/>
        <v>594.08998887537268</v>
      </c>
      <c r="K187">
        <f t="shared" si="95"/>
        <v>587.80306133678278</v>
      </c>
      <c r="L187">
        <f t="shared" si="96"/>
        <v>703.18722688750699</v>
      </c>
      <c r="M187">
        <f t="shared" si="97"/>
        <v>6.186784710064763E-120</v>
      </c>
      <c r="N187">
        <f t="shared" si="98"/>
        <v>702.16887676606643</v>
      </c>
      <c r="O187">
        <f t="shared" si="99"/>
        <v>701.18581648659563</v>
      </c>
      <c r="P187">
        <f t="shared" si="100"/>
        <v>833.09033989089755</v>
      </c>
      <c r="R187">
        <f t="shared" si="101"/>
        <v>1</v>
      </c>
      <c r="S187">
        <f t="shared" si="102"/>
        <v>3.9715351058055606</v>
      </c>
      <c r="T187">
        <f t="shared" si="103"/>
        <v>2.1392297015371669</v>
      </c>
      <c r="U187">
        <f t="shared" si="104"/>
        <v>11.444845750635677</v>
      </c>
    </row>
    <row r="188" spans="2:21" x14ac:dyDescent="0.3">
      <c r="B188">
        <v>152.5</v>
      </c>
      <c r="C188">
        <f t="shared" si="92"/>
        <v>0.1525</v>
      </c>
      <c r="D188">
        <v>1</v>
      </c>
      <c r="E188">
        <v>744</v>
      </c>
      <c r="F188">
        <v>712</v>
      </c>
      <c r="G188">
        <v>731</v>
      </c>
      <c r="I188">
        <f t="shared" si="93"/>
        <v>1.3856910200945771E-121</v>
      </c>
      <c r="J188">
        <f t="shared" si="94"/>
        <v>587.71672698301313</v>
      </c>
      <c r="K188">
        <f t="shared" si="95"/>
        <v>580.15493839021383</v>
      </c>
      <c r="L188">
        <f t="shared" si="96"/>
        <v>694.43308331238472</v>
      </c>
      <c r="M188">
        <f t="shared" si="97"/>
        <v>1.3618366248536043E-121</v>
      </c>
      <c r="N188">
        <f t="shared" si="98"/>
        <v>694.63616921654921</v>
      </c>
      <c r="O188">
        <f t="shared" si="99"/>
        <v>692.06242859425663</v>
      </c>
      <c r="P188">
        <f t="shared" si="100"/>
        <v>822.71900183526611</v>
      </c>
      <c r="R188">
        <f t="shared" si="101"/>
        <v>1</v>
      </c>
      <c r="S188">
        <f t="shared" si="102"/>
        <v>3.2752524053994145</v>
      </c>
      <c r="T188">
        <f t="shared" si="103"/>
        <v>0.55829600218976916</v>
      </c>
      <c r="U188">
        <f t="shared" si="104"/>
        <v>11.508037342896783</v>
      </c>
    </row>
    <row r="189" spans="2:21" x14ac:dyDescent="0.3">
      <c r="B189">
        <v>153.5</v>
      </c>
      <c r="C189">
        <f t="shared" si="92"/>
        <v>0.1535</v>
      </c>
      <c r="D189">
        <v>0</v>
      </c>
      <c r="E189">
        <v>706</v>
      </c>
      <c r="F189">
        <v>692</v>
      </c>
      <c r="G189">
        <v>759</v>
      </c>
      <c r="I189">
        <f t="shared" si="93"/>
        <v>2.9743041978190517E-123</v>
      </c>
      <c r="J189">
        <f t="shared" si="94"/>
        <v>581.51834185849918</v>
      </c>
      <c r="K189">
        <f t="shared" si="95"/>
        <v>572.67311943013681</v>
      </c>
      <c r="L189">
        <f t="shared" si="96"/>
        <v>685.77728877455263</v>
      </c>
      <c r="M189">
        <f t="shared" si="97"/>
        <v>2.9231021427629269E-123</v>
      </c>
      <c r="N189">
        <f t="shared" si="98"/>
        <v>687.31015261613061</v>
      </c>
      <c r="O189">
        <f t="shared" si="99"/>
        <v>683.13742346686627</v>
      </c>
      <c r="P189">
        <f t="shared" si="100"/>
        <v>812.46418130124368</v>
      </c>
      <c r="R189">
        <f t="shared" si="101"/>
        <v>8.544526137025215E-246</v>
      </c>
      <c r="S189">
        <f t="shared" si="102"/>
        <v>0.49477393092397953</v>
      </c>
      <c r="T189">
        <f t="shared" si="103"/>
        <v>0.11350471503707044</v>
      </c>
      <c r="U189">
        <f t="shared" si="104"/>
        <v>3.7660325193837347</v>
      </c>
    </row>
    <row r="190" spans="2:21" x14ac:dyDescent="0.3">
      <c r="B190">
        <v>154.5</v>
      </c>
      <c r="C190">
        <f t="shared" si="92"/>
        <v>0.1545</v>
      </c>
      <c r="D190">
        <v>2</v>
      </c>
      <c r="E190">
        <v>695</v>
      </c>
      <c r="F190">
        <v>737</v>
      </c>
      <c r="G190">
        <v>736</v>
      </c>
      <c r="I190">
        <f t="shared" si="93"/>
        <v>6.225347277801233E-125</v>
      </c>
      <c r="J190">
        <f t="shared" si="94"/>
        <v>575.49105989936652</v>
      </c>
      <c r="K190">
        <f t="shared" si="95"/>
        <v>565.35583768472543</v>
      </c>
      <c r="L190">
        <f t="shared" si="96"/>
        <v>677.21771644601245</v>
      </c>
      <c r="M190">
        <f t="shared" si="97"/>
        <v>6.1181791628870949E-125</v>
      </c>
      <c r="N190">
        <f t="shared" si="98"/>
        <v>680.1863668556465</v>
      </c>
      <c r="O190">
        <f t="shared" si="99"/>
        <v>674.40869353570486</v>
      </c>
      <c r="P190">
        <f t="shared" si="100"/>
        <v>802.32335856180407</v>
      </c>
      <c r="R190">
        <f t="shared" si="101"/>
        <v>2</v>
      </c>
      <c r="S190">
        <f t="shared" si="102"/>
        <v>0.31574636969135056</v>
      </c>
      <c r="T190">
        <f t="shared" si="103"/>
        <v>5.3157010107290574</v>
      </c>
      <c r="U190">
        <f t="shared" si="104"/>
        <v>5.9766139822250404</v>
      </c>
    </row>
    <row r="191" spans="2:21" x14ac:dyDescent="0.3">
      <c r="B191">
        <v>155.5</v>
      </c>
      <c r="C191">
        <f t="shared" si="92"/>
        <v>0.1555</v>
      </c>
      <c r="D191">
        <v>2</v>
      </c>
      <c r="E191">
        <v>698</v>
      </c>
      <c r="F191">
        <v>719</v>
      </c>
      <c r="G191">
        <v>737</v>
      </c>
      <c r="I191">
        <f t="shared" si="93"/>
        <v>1.2705777278432102E-126</v>
      </c>
      <c r="J191">
        <f t="shared" si="94"/>
        <v>569.63107836505583</v>
      </c>
      <c r="K191">
        <f t="shared" si="95"/>
        <v>558.20126186022026</v>
      </c>
      <c r="L191">
        <f t="shared" si="96"/>
        <v>668.75241097778769</v>
      </c>
      <c r="M191">
        <f t="shared" si="97"/>
        <v>1.248704985027658E-126</v>
      </c>
      <c r="N191">
        <f t="shared" si="98"/>
        <v>673.26031738693553</v>
      </c>
      <c r="O191">
        <f t="shared" si="99"/>
        <v>665.87405426432713</v>
      </c>
      <c r="P191">
        <f t="shared" si="100"/>
        <v>792.29421704707659</v>
      </c>
      <c r="R191">
        <f t="shared" si="101"/>
        <v>2</v>
      </c>
      <c r="S191">
        <f t="shared" si="102"/>
        <v>0.87686518022229898</v>
      </c>
      <c r="T191">
        <f t="shared" si="103"/>
        <v>3.92540488221093</v>
      </c>
      <c r="U191">
        <f t="shared" si="104"/>
        <v>4.148508058140048</v>
      </c>
    </row>
    <row r="192" spans="2:21" x14ac:dyDescent="0.3">
      <c r="B192">
        <v>156.5</v>
      </c>
      <c r="C192">
        <f t="shared" si="92"/>
        <v>0.1565</v>
      </c>
      <c r="D192">
        <v>0</v>
      </c>
      <c r="E192">
        <v>678</v>
      </c>
      <c r="F192">
        <v>717</v>
      </c>
      <c r="G192">
        <v>723</v>
      </c>
      <c r="I192">
        <f t="shared" si="93"/>
        <v>2.5287074149785157E-128</v>
      </c>
      <c r="J192">
        <f t="shared" si="94"/>
        <v>563.93457153646841</v>
      </c>
      <c r="K192">
        <f t="shared" si="95"/>
        <v>551.20749693095252</v>
      </c>
      <c r="L192">
        <f t="shared" si="96"/>
        <v>660.37958026127308</v>
      </c>
      <c r="M192">
        <f t="shared" si="97"/>
        <v>2.4851762198917792E-128</v>
      </c>
      <c r="N192">
        <f t="shared" si="98"/>
        <v>666.52748250296213</v>
      </c>
      <c r="O192">
        <f t="shared" si="99"/>
        <v>657.53124509097677</v>
      </c>
      <c r="P192">
        <f t="shared" si="100"/>
        <v>782.37463358372975</v>
      </c>
      <c r="R192">
        <f t="shared" si="101"/>
        <v>6.1761008439155925E-256</v>
      </c>
      <c r="S192">
        <f t="shared" si="102"/>
        <v>0.19412781374607682</v>
      </c>
      <c r="T192">
        <f t="shared" si="103"/>
        <v>4.9324028039462693</v>
      </c>
      <c r="U192">
        <f t="shared" si="104"/>
        <v>4.8759987734469821</v>
      </c>
    </row>
    <row r="193" spans="2:21" x14ac:dyDescent="0.3">
      <c r="B193">
        <v>157.5</v>
      </c>
      <c r="C193">
        <f t="shared" si="92"/>
        <v>0.1575</v>
      </c>
      <c r="D193">
        <v>1</v>
      </c>
      <c r="E193">
        <v>691</v>
      </c>
      <c r="F193">
        <v>692</v>
      </c>
      <c r="G193">
        <v>713</v>
      </c>
      <c r="I193">
        <f t="shared" si="93"/>
        <v>4.9074495490786563E-130</v>
      </c>
      <c r="J193">
        <f t="shared" si="94"/>
        <v>558.39769681870644</v>
      </c>
      <c r="K193">
        <f t="shared" si="95"/>
        <v>544.37258538092465</v>
      </c>
      <c r="L193">
        <f t="shared" si="96"/>
        <v>652.09758714726024</v>
      </c>
      <c r="M193">
        <f t="shared" si="97"/>
        <v>4.8229687813813477E-130</v>
      </c>
      <c r="N193">
        <f t="shared" si="98"/>
        <v>659.98332055078879</v>
      </c>
      <c r="O193">
        <f t="shared" si="99"/>
        <v>649.37793090965772</v>
      </c>
      <c r="P193">
        <f t="shared" si="100"/>
        <v>772.5626685842135</v>
      </c>
      <c r="R193">
        <f t="shared" si="101"/>
        <v>1</v>
      </c>
      <c r="S193">
        <f t="shared" si="102"/>
        <v>1.3922350275761521</v>
      </c>
      <c r="T193">
        <f t="shared" si="103"/>
        <v>2.6252034299738591</v>
      </c>
      <c r="U193">
        <f t="shared" si="104"/>
        <v>4.9757524388118561</v>
      </c>
    </row>
    <row r="194" spans="2:21" x14ac:dyDescent="0.3">
      <c r="B194">
        <v>158.5</v>
      </c>
      <c r="C194">
        <f t="shared" si="92"/>
        <v>0.1585</v>
      </c>
      <c r="D194">
        <v>0</v>
      </c>
      <c r="E194">
        <v>643</v>
      </c>
      <c r="F194">
        <v>685</v>
      </c>
      <c r="G194">
        <v>675</v>
      </c>
      <c r="I194">
        <f t="shared" si="93"/>
        <v>9.2869529901404987E-132</v>
      </c>
      <c r="J194">
        <f t="shared" si="94"/>
        <v>553.01660075485449</v>
      </c>
      <c r="K194">
        <f t="shared" si="95"/>
        <v>537.69450884927357</v>
      </c>
      <c r="L194">
        <f t="shared" si="96"/>
        <v>643.90494116150387</v>
      </c>
      <c r="M194">
        <f t="shared" si="97"/>
        <v>9.1270799419655696E-132</v>
      </c>
      <c r="N194">
        <f t="shared" si="98"/>
        <v>653.62327703940434</v>
      </c>
      <c r="O194">
        <f t="shared" si="99"/>
        <v>641.41170403299486</v>
      </c>
      <c r="P194">
        <f t="shared" si="100"/>
        <v>762.85655623190337</v>
      </c>
      <c r="R194">
        <f t="shared" si="101"/>
        <v>8.3303588267030224E-263</v>
      </c>
      <c r="S194">
        <f t="shared" si="102"/>
        <v>0.17551168748979082</v>
      </c>
      <c r="T194">
        <f t="shared" si="103"/>
        <v>2.7736343727112938</v>
      </c>
      <c r="U194">
        <f t="shared" si="104"/>
        <v>11.435221441377182</v>
      </c>
    </row>
    <row r="195" spans="2:21" x14ac:dyDescent="0.3">
      <c r="B195">
        <v>159.5</v>
      </c>
      <c r="C195">
        <f t="shared" si="92"/>
        <v>0.1595</v>
      </c>
      <c r="D195">
        <v>1</v>
      </c>
      <c r="E195">
        <v>635</v>
      </c>
      <c r="F195">
        <v>655</v>
      </c>
      <c r="G195">
        <v>676</v>
      </c>
      <c r="I195">
        <f t="shared" si="93"/>
        <v>1.7137639904714998E-133</v>
      </c>
      <c r="J195">
        <f t="shared" si="94"/>
        <v>547.78742492234846</v>
      </c>
      <c r="K195">
        <f t="shared" si="95"/>
        <v>531.171190134217</v>
      </c>
      <c r="L195">
        <f t="shared" si="96"/>
        <v>635.80029025258591</v>
      </c>
      <c r="M195">
        <f t="shared" si="97"/>
        <v>1.6842618843124632E-133</v>
      </c>
      <c r="N195">
        <f t="shared" si="98"/>
        <v>647.4427916087817</v>
      </c>
      <c r="O195">
        <f t="shared" si="99"/>
        <v>633.63008658272702</v>
      </c>
      <c r="P195">
        <f t="shared" si="100"/>
        <v>753.25469470450719</v>
      </c>
      <c r="R195">
        <f t="shared" si="101"/>
        <v>1</v>
      </c>
      <c r="S195">
        <f t="shared" si="102"/>
        <v>0.24381584727491085</v>
      </c>
      <c r="T195">
        <f t="shared" si="103"/>
        <v>0.69721099154464716</v>
      </c>
      <c r="U195">
        <f t="shared" si="104"/>
        <v>8.8288281862227969</v>
      </c>
    </row>
    <row r="196" spans="2:21" x14ac:dyDescent="0.3">
      <c r="B196">
        <v>160.5</v>
      </c>
      <c r="C196">
        <f t="shared" si="92"/>
        <v>0.1605</v>
      </c>
      <c r="D196">
        <v>1</v>
      </c>
      <c r="E196">
        <v>655</v>
      </c>
      <c r="F196">
        <v>618</v>
      </c>
      <c r="G196">
        <v>703</v>
      </c>
      <c r="I196">
        <f t="shared" si="93"/>
        <v>3.0838223930205747E-135</v>
      </c>
      <c r="J196">
        <f t="shared" si="94"/>
        <v>542.70631168694194</v>
      </c>
      <c r="K196">
        <f t="shared" si="95"/>
        <v>524.8004955124286</v>
      </c>
      <c r="L196">
        <f t="shared" si="96"/>
        <v>627.78241260482241</v>
      </c>
      <c r="M196">
        <f t="shared" si="97"/>
        <v>3.0307350040216516E-135</v>
      </c>
      <c r="N196">
        <f t="shared" si="98"/>
        <v>641.4373048306245</v>
      </c>
      <c r="O196">
        <f t="shared" si="99"/>
        <v>626.0305332564709</v>
      </c>
      <c r="P196">
        <f t="shared" si="100"/>
        <v>743.75563647453237</v>
      </c>
      <c r="R196">
        <f t="shared" si="101"/>
        <v>1</v>
      </c>
      <c r="S196">
        <f t="shared" si="102"/>
        <v>0.28083465688152914</v>
      </c>
      <c r="T196">
        <f t="shared" si="103"/>
        <v>0.10435188411534817</v>
      </c>
      <c r="U196">
        <f t="shared" si="104"/>
        <v>2.3627623107314837</v>
      </c>
    </row>
    <row r="197" spans="2:21" x14ac:dyDescent="0.3">
      <c r="B197">
        <v>161.5</v>
      </c>
      <c r="C197">
        <f t="shared" si="92"/>
        <v>0.1615</v>
      </c>
      <c r="D197">
        <v>0</v>
      </c>
      <c r="E197">
        <v>596</v>
      </c>
      <c r="F197">
        <v>647</v>
      </c>
      <c r="G197">
        <v>685</v>
      </c>
      <c r="I197">
        <f t="shared" si="93"/>
        <v>5.4111365411010685E-137</v>
      </c>
      <c r="J197">
        <f t="shared" si="94"/>
        <v>537.76940979253141</v>
      </c>
      <c r="K197">
        <f t="shared" si="95"/>
        <v>518.58023733315588</v>
      </c>
      <c r="L197">
        <f t="shared" si="96"/>
        <v>619.85020854602044</v>
      </c>
      <c r="M197">
        <f t="shared" si="97"/>
        <v>5.3179849020397972E-137</v>
      </c>
      <c r="N197">
        <f t="shared" si="98"/>
        <v>635.60226481511313</v>
      </c>
      <c r="O197">
        <f t="shared" si="99"/>
        <v>618.61043442222581</v>
      </c>
      <c r="P197">
        <f t="shared" si="100"/>
        <v>734.35807872212388</v>
      </c>
      <c r="R197">
        <f t="shared" si="101"/>
        <v>2.8280963418323231E-273</v>
      </c>
      <c r="S197">
        <f t="shared" si="102"/>
        <v>2.6314419102119921</v>
      </c>
      <c r="T197">
        <f t="shared" si="103"/>
        <v>1.2456992792808985</v>
      </c>
      <c r="U197">
        <f t="shared" si="104"/>
        <v>3.556525452758216</v>
      </c>
    </row>
    <row r="198" spans="2:21" x14ac:dyDescent="0.3">
      <c r="B198">
        <v>162.5</v>
      </c>
      <c r="C198">
        <f t="shared" si="92"/>
        <v>0.16250000000000001</v>
      </c>
      <c r="D198">
        <v>0</v>
      </c>
      <c r="E198">
        <v>595</v>
      </c>
      <c r="F198">
        <v>675</v>
      </c>
      <c r="G198">
        <v>690</v>
      </c>
      <c r="I198">
        <f t="shared" si="93"/>
        <v>9.2586704559704171E-139</v>
      </c>
      <c r="J198">
        <f t="shared" si="94"/>
        <v>532.97287976811867</v>
      </c>
      <c r="K198">
        <f t="shared" si="95"/>
        <v>512.50817684876858</v>
      </c>
      <c r="L198">
        <f t="shared" si="96"/>
        <v>612.00269257704815</v>
      </c>
      <c r="M198">
        <f t="shared" si="97"/>
        <v>9.099284285994688E-139</v>
      </c>
      <c r="N198">
        <f t="shared" si="98"/>
        <v>629.93313360152001</v>
      </c>
      <c r="O198">
        <f t="shared" si="99"/>
        <v>611.36711949491257</v>
      </c>
      <c r="P198">
        <f t="shared" si="100"/>
        <v>725.06085389221914</v>
      </c>
      <c r="R198">
        <f t="shared" si="101"/>
        <v>8.2796974517349853E-277</v>
      </c>
      <c r="S198">
        <f t="shared" si="102"/>
        <v>2.0509644087758767</v>
      </c>
      <c r="T198">
        <f t="shared" si="103"/>
        <v>5.9987310835181269</v>
      </c>
      <c r="U198">
        <f t="shared" si="104"/>
        <v>1.7815412690602004</v>
      </c>
    </row>
    <row r="199" spans="2:21" x14ac:dyDescent="0.3">
      <c r="B199">
        <v>163.5</v>
      </c>
      <c r="C199">
        <f t="shared" si="92"/>
        <v>0.16350000000000001</v>
      </c>
      <c r="D199">
        <v>0</v>
      </c>
      <c r="E199">
        <v>633</v>
      </c>
      <c r="F199">
        <v>613</v>
      </c>
      <c r="G199">
        <v>675</v>
      </c>
      <c r="I199">
        <f t="shared" si="93"/>
        <v>1.5447918277312609E-140</v>
      </c>
      <c r="J199">
        <f t="shared" si="94"/>
        <v>528.31289913600426</v>
      </c>
      <c r="K199">
        <f t="shared" si="95"/>
        <v>506.5820272457899</v>
      </c>
      <c r="L199">
        <f t="shared" si="96"/>
        <v>604.23898554744017</v>
      </c>
      <c r="M199">
        <f t="shared" si="97"/>
        <v>1.5181985437384044E-140</v>
      </c>
      <c r="N199">
        <f t="shared" si="98"/>
        <v>624.42539331389526</v>
      </c>
      <c r="O199">
        <f t="shared" si="99"/>
        <v>604.29786055206841</v>
      </c>
      <c r="P199">
        <f t="shared" si="100"/>
        <v>715.86292042471587</v>
      </c>
      <c r="R199">
        <f t="shared" si="101"/>
        <v>2.3049268182094118E-280</v>
      </c>
      <c r="S199">
        <f t="shared" si="102"/>
        <v>0.11615146891215193</v>
      </c>
      <c r="T199">
        <f t="shared" si="103"/>
        <v>0.12353545019779291</v>
      </c>
      <c r="U199">
        <f t="shared" si="104"/>
        <v>2.4737455787209797</v>
      </c>
    </row>
    <row r="200" spans="2:21" x14ac:dyDescent="0.3">
      <c r="B200">
        <v>164.5</v>
      </c>
      <c r="C200">
        <f t="shared" si="92"/>
        <v>0.16450000000000001</v>
      </c>
      <c r="D200">
        <v>0</v>
      </c>
      <c r="E200">
        <v>627</v>
      </c>
      <c r="F200">
        <v>590</v>
      </c>
      <c r="G200">
        <v>615</v>
      </c>
      <c r="I200">
        <f t="shared" si="93"/>
        <v>2.5133484520340196E-142</v>
      </c>
      <c r="J200">
        <f t="shared" si="94"/>
        <v>523.78566740790916</v>
      </c>
      <c r="K200">
        <f t="shared" si="95"/>
        <v>500.79945684280244</v>
      </c>
      <c r="L200">
        <f t="shared" si="96"/>
        <v>596.55830699863725</v>
      </c>
      <c r="M200">
        <f t="shared" si="97"/>
        <v>2.4700816584388539E-142</v>
      </c>
      <c r="N200">
        <f t="shared" si="98"/>
        <v>619.07455206610052</v>
      </c>
      <c r="O200">
        <f t="shared" si="99"/>
        <v>597.39987614860354</v>
      </c>
      <c r="P200">
        <f t="shared" si="100"/>
        <v>706.7633536832418</v>
      </c>
      <c r="R200">
        <f t="shared" si="101"/>
        <v>6.1013033993560384E-284</v>
      </c>
      <c r="S200">
        <f t="shared" si="102"/>
        <v>0.10017978461395773</v>
      </c>
      <c r="T200">
        <f t="shared" si="103"/>
        <v>9.2810452567239909E-2</v>
      </c>
      <c r="U200">
        <f t="shared" si="104"/>
        <v>13.69189118568411</v>
      </c>
    </row>
    <row r="201" spans="2:21" x14ac:dyDescent="0.3">
      <c r="B201">
        <v>165.5</v>
      </c>
      <c r="C201">
        <f t="shared" si="92"/>
        <v>0.16550000000000001</v>
      </c>
      <c r="D201">
        <v>0</v>
      </c>
      <c r="E201">
        <v>580</v>
      </c>
      <c r="F201">
        <v>636</v>
      </c>
      <c r="G201">
        <v>620</v>
      </c>
      <c r="I201">
        <f t="shared" si="93"/>
        <v>3.9874664724316864E-144</v>
      </c>
      <c r="J201">
        <f t="shared" si="94"/>
        <v>519.38741085812626</v>
      </c>
      <c r="K201">
        <f t="shared" si="95"/>
        <v>495.15809242391401</v>
      </c>
      <c r="L201">
        <f t="shared" si="96"/>
        <v>588.95996769392661</v>
      </c>
      <c r="M201">
        <f t="shared" si="97"/>
        <v>3.918823030377035E-144</v>
      </c>
      <c r="N201">
        <f t="shared" si="98"/>
        <v>613.87614960330814</v>
      </c>
      <c r="O201">
        <f t="shared" si="99"/>
        <v>590.67033529326886</v>
      </c>
      <c r="P201">
        <f t="shared" si="100"/>
        <v>697.76133710511579</v>
      </c>
      <c r="R201">
        <f t="shared" si="101"/>
        <v>1.5357173943413446E-287</v>
      </c>
      <c r="S201">
        <f t="shared" si="102"/>
        <v>1.9786095033546793</v>
      </c>
      <c r="T201">
        <f t="shared" si="103"/>
        <v>3.2307838088438152</v>
      </c>
      <c r="U201">
        <f t="shared" si="104"/>
        <v>9.7529444328636412</v>
      </c>
    </row>
    <row r="202" spans="2:21" x14ac:dyDescent="0.3">
      <c r="B202">
        <v>166.5</v>
      </c>
      <c r="C202">
        <f t="shared" si="92"/>
        <v>0.16650000000000001</v>
      </c>
      <c r="D202">
        <v>1</v>
      </c>
      <c r="E202">
        <v>608</v>
      </c>
      <c r="F202">
        <v>587</v>
      </c>
      <c r="G202">
        <v>645</v>
      </c>
      <c r="I202">
        <f t="shared" si="93"/>
        <v>6.1688353545991397E-146</v>
      </c>
      <c r="J202">
        <f t="shared" si="94"/>
        <v>515.11438706501144</v>
      </c>
      <c r="K202">
        <f t="shared" si="95"/>
        <v>489.65552267871072</v>
      </c>
      <c r="L202">
        <f t="shared" si="96"/>
        <v>581.44336235176513</v>
      </c>
      <c r="M202">
        <f t="shared" si="97"/>
        <v>6.0626400812004205E-146</v>
      </c>
      <c r="N202">
        <f t="shared" si="98"/>
        <v>608.82576266969568</v>
      </c>
      <c r="O202">
        <f t="shared" si="99"/>
        <v>584.10636155214843</v>
      </c>
      <c r="P202">
        <f t="shared" si="100"/>
        <v>688.85615359226347</v>
      </c>
      <c r="R202">
        <f t="shared" si="101"/>
        <v>1</v>
      </c>
      <c r="S202">
        <f t="shared" si="102"/>
        <v>1.1215197149061398E-3</v>
      </c>
      <c r="T202">
        <f t="shared" si="103"/>
        <v>1.4264298921439275E-2</v>
      </c>
      <c r="U202">
        <f t="shared" si="104"/>
        <v>2.9819569114855873</v>
      </c>
    </row>
    <row r="203" spans="2:21" x14ac:dyDescent="0.3">
      <c r="B203">
        <v>167.5</v>
      </c>
      <c r="C203">
        <f t="shared" si="92"/>
        <v>0.16750000000000001</v>
      </c>
      <c r="D203">
        <v>1</v>
      </c>
      <c r="E203">
        <v>587</v>
      </c>
      <c r="F203">
        <v>598</v>
      </c>
      <c r="G203">
        <v>607</v>
      </c>
      <c r="I203">
        <f t="shared" si="93"/>
        <v>9.3061767689828885E-148</v>
      </c>
      <c r="J203">
        <f t="shared" si="94"/>
        <v>510.96288921415851</v>
      </c>
      <c r="K203">
        <f t="shared" si="95"/>
        <v>484.28930172180469</v>
      </c>
      <c r="L203">
        <f t="shared" si="96"/>
        <v>574.00796259687911</v>
      </c>
      <c r="M203">
        <f t="shared" si="97"/>
        <v>9.1459727872795768E-148</v>
      </c>
      <c r="N203">
        <f t="shared" si="98"/>
        <v>603.91901009446997</v>
      </c>
      <c r="O203">
        <f t="shared" si="99"/>
        <v>577.70503724710238</v>
      </c>
      <c r="P203">
        <f t="shared" si="100"/>
        <v>680.04717716013943</v>
      </c>
      <c r="R203">
        <f t="shared" si="101"/>
        <v>1</v>
      </c>
      <c r="S203">
        <f t="shared" si="102"/>
        <v>0.48765400779689377</v>
      </c>
      <c r="T203">
        <f t="shared" si="103"/>
        <v>0.68877176110618998</v>
      </c>
      <c r="U203">
        <f t="shared" si="104"/>
        <v>8.7905932307492503</v>
      </c>
    </row>
    <row r="204" spans="2:21" x14ac:dyDescent="0.3">
      <c r="B204">
        <v>168.5</v>
      </c>
      <c r="C204">
        <f t="shared" si="92"/>
        <v>0.16850000000000001</v>
      </c>
      <c r="D204">
        <v>0</v>
      </c>
      <c r="E204">
        <v>590</v>
      </c>
      <c r="F204">
        <v>588</v>
      </c>
      <c r="G204">
        <v>624</v>
      </c>
      <c r="I204">
        <f t="shared" si="93"/>
        <v>1.3689941312679174E-149</v>
      </c>
      <c r="J204">
        <f t="shared" si="94"/>
        <v>506.92925015844787</v>
      </c>
      <c r="K204">
        <f t="shared" si="95"/>
        <v>479.05695266718857</v>
      </c>
      <c r="L204">
        <f t="shared" si="96"/>
        <v>566.65331014138144</v>
      </c>
      <c r="M204">
        <f t="shared" si="97"/>
        <v>1.3454271696464096E-149</v>
      </c>
      <c r="N204">
        <f t="shared" si="98"/>
        <v>599.15155759053243</v>
      </c>
      <c r="O204">
        <f t="shared" si="99"/>
        <v>571.46340771958648</v>
      </c>
      <c r="P204">
        <f t="shared" si="100"/>
        <v>671.33386485916083</v>
      </c>
      <c r="R204">
        <f t="shared" si="101"/>
        <v>1.8101742688227487E-298</v>
      </c>
      <c r="S204">
        <f t="shared" si="102"/>
        <v>0.14195085819124034</v>
      </c>
      <c r="T204">
        <f t="shared" si="103"/>
        <v>0.46506612967454403</v>
      </c>
      <c r="U204">
        <f t="shared" si="104"/>
        <v>3.5905364783738785</v>
      </c>
    </row>
    <row r="205" spans="2:21" x14ac:dyDescent="0.3">
      <c r="B205">
        <v>169.5</v>
      </c>
      <c r="C205">
        <f t="shared" si="92"/>
        <v>0.16950000000000001</v>
      </c>
      <c r="D205">
        <v>0</v>
      </c>
      <c r="E205">
        <v>592</v>
      </c>
      <c r="F205">
        <v>527</v>
      </c>
      <c r="G205">
        <v>603</v>
      </c>
      <c r="I205">
        <f t="shared" si="93"/>
        <v>1.9637863120100889E-151</v>
      </c>
      <c r="J205">
        <f t="shared" si="94"/>
        <v>503.00984623185258</v>
      </c>
      <c r="K205">
        <f t="shared" si="95"/>
        <v>473.95597123464461</v>
      </c>
      <c r="L205">
        <f t="shared" si="96"/>
        <v>559.37901020611844</v>
      </c>
      <c r="M205">
        <f t="shared" si="97"/>
        <v>1.9299801213253118E-151</v>
      </c>
      <c r="N205">
        <f t="shared" si="98"/>
        <v>594.51912226210732</v>
      </c>
      <c r="O205">
        <f t="shared" si="99"/>
        <v>565.37848563271086</v>
      </c>
      <c r="P205">
        <f t="shared" si="100"/>
        <v>662.71574898074755</v>
      </c>
      <c r="R205">
        <f t="shared" si="101"/>
        <v>3.7248232687108656E-302</v>
      </c>
      <c r="S205">
        <f t="shared" si="102"/>
        <v>1.0719555695007913E-2</v>
      </c>
      <c r="T205">
        <f t="shared" si="103"/>
        <v>2.7948921431882243</v>
      </c>
      <c r="U205">
        <f t="shared" si="104"/>
        <v>5.9137158811470174</v>
      </c>
    </row>
    <row r="206" spans="2:21" x14ac:dyDescent="0.3">
      <c r="B206">
        <v>170.5</v>
      </c>
      <c r="C206">
        <f t="shared" si="92"/>
        <v>0.17050000000000001</v>
      </c>
      <c r="D206">
        <v>0</v>
      </c>
      <c r="E206">
        <v>533</v>
      </c>
      <c r="F206">
        <v>609</v>
      </c>
      <c r="G206">
        <v>614</v>
      </c>
      <c r="I206">
        <f t="shared" si="93"/>
        <v>2.7469414596576322E-153</v>
      </c>
      <c r="J206">
        <f t="shared" si="94"/>
        <v>499.20110081541236</v>
      </c>
      <c r="K206">
        <f t="shared" si="95"/>
        <v>468.9838293673975</v>
      </c>
      <c r="L206">
        <f t="shared" si="96"/>
        <v>552.18472519054853</v>
      </c>
      <c r="M206">
        <f t="shared" si="97"/>
        <v>2.6996534089073175E-153</v>
      </c>
      <c r="N206">
        <f t="shared" si="98"/>
        <v>590.01747681944903</v>
      </c>
      <c r="O206">
        <f t="shared" si="99"/>
        <v>559.44725528671017</v>
      </c>
      <c r="P206">
        <f t="shared" si="100"/>
        <v>654.19242955780817</v>
      </c>
      <c r="R206">
        <f t="shared" si="101"/>
        <v>7.2881285282249002E-306</v>
      </c>
      <c r="S206">
        <f t="shared" si="102"/>
        <v>6.0994233824698076</v>
      </c>
      <c r="T206">
        <f t="shared" si="103"/>
        <v>4.0319778466674432</v>
      </c>
      <c r="U206">
        <f t="shared" si="104"/>
        <v>2.6309957553084229</v>
      </c>
    </row>
    <row r="207" spans="2:21" x14ac:dyDescent="0.3">
      <c r="B207">
        <v>171.5</v>
      </c>
      <c r="C207">
        <f t="shared" si="92"/>
        <v>0.17150000000000001</v>
      </c>
      <c r="D207">
        <v>0</v>
      </c>
      <c r="E207">
        <v>570</v>
      </c>
      <c r="F207">
        <v>627</v>
      </c>
      <c r="G207">
        <v>638</v>
      </c>
      <c r="I207">
        <f t="shared" si="93"/>
        <v>3.7468584811632448E-155</v>
      </c>
      <c r="J207">
        <f t="shared" si="94"/>
        <v>495.49948765517217</v>
      </c>
      <c r="K207">
        <f t="shared" si="95"/>
        <v>464.13797884206861</v>
      </c>
      <c r="L207">
        <f t="shared" si="96"/>
        <v>545.07016859767202</v>
      </c>
      <c r="M207">
        <f t="shared" si="97"/>
        <v>3.6823570578116245E-155</v>
      </c>
      <c r="N207">
        <f t="shared" si="98"/>
        <v>585.64245350039164</v>
      </c>
      <c r="O207">
        <f t="shared" si="99"/>
        <v>553.66667692523072</v>
      </c>
      <c r="P207">
        <f t="shared" si="100"/>
        <v>645.76356716739292</v>
      </c>
      <c r="R207">
        <f t="shared" si="101"/>
        <v>0</v>
      </c>
      <c r="S207">
        <f t="shared" si="102"/>
        <v>0.42927430089809587</v>
      </c>
      <c r="T207">
        <f t="shared" si="103"/>
        <v>8.5769956510183238</v>
      </c>
      <c r="U207">
        <f t="shared" si="104"/>
        <v>9.4471747903795214E-2</v>
      </c>
    </row>
    <row r="208" spans="2:21" x14ac:dyDescent="0.3">
      <c r="B208">
        <v>172.5</v>
      </c>
      <c r="C208">
        <f t="shared" si="92"/>
        <v>0.17249999999999999</v>
      </c>
      <c r="D208">
        <v>0</v>
      </c>
      <c r="E208">
        <v>566</v>
      </c>
      <c r="F208">
        <v>644</v>
      </c>
      <c r="G208">
        <v>654</v>
      </c>
      <c r="I208">
        <f t="shared" si="93"/>
        <v>4.9836560308972507E-157</v>
      </c>
      <c r="J208">
        <f t="shared" si="94"/>
        <v>491.90153393311982</v>
      </c>
      <c r="K208">
        <f t="shared" si="95"/>
        <v>459.41585485375919</v>
      </c>
      <c r="L208">
        <f t="shared" si="96"/>
        <v>538.03509921886928</v>
      </c>
      <c r="M208">
        <f t="shared" si="97"/>
        <v>4.897863383775985E-157</v>
      </c>
      <c r="N208">
        <f t="shared" si="98"/>
        <v>581.38994769996179</v>
      </c>
      <c r="O208">
        <f t="shared" si="99"/>
        <v>548.03369101194949</v>
      </c>
      <c r="P208">
        <f t="shared" si="100"/>
        <v>637.42887604126929</v>
      </c>
      <c r="R208">
        <f t="shared" si="101"/>
        <v>0</v>
      </c>
      <c r="S208">
        <f t="shared" si="102"/>
        <v>0.41846376361759596</v>
      </c>
      <c r="T208">
        <f t="shared" si="103"/>
        <v>14.300516243462711</v>
      </c>
      <c r="U208">
        <f t="shared" si="104"/>
        <v>0.41988096216455495</v>
      </c>
    </row>
    <row r="209" spans="2:21" x14ac:dyDescent="0.3">
      <c r="B209">
        <v>173.5</v>
      </c>
      <c r="C209">
        <f t="shared" si="92"/>
        <v>0.17349999999999999</v>
      </c>
      <c r="D209">
        <v>1</v>
      </c>
      <c r="E209">
        <v>550</v>
      </c>
      <c r="F209">
        <v>571</v>
      </c>
      <c r="G209">
        <v>587</v>
      </c>
      <c r="I209">
        <f t="shared" si="93"/>
        <v>6.4638591497856846E-159</v>
      </c>
      <c r="J209">
        <f t="shared" si="94"/>
        <v>488.40382309328169</v>
      </c>
      <c r="K209">
        <f t="shared" si="95"/>
        <v>454.81487956077433</v>
      </c>
      <c r="L209">
        <f t="shared" si="96"/>
        <v>531.07931558196651</v>
      </c>
      <c r="M209">
        <f t="shared" si="97"/>
        <v>6.3525851004449871E-159</v>
      </c>
      <c r="N209">
        <f t="shared" si="98"/>
        <v>577.25592131060819</v>
      </c>
      <c r="O209">
        <f t="shared" si="99"/>
        <v>542.54522245904786</v>
      </c>
      <c r="P209">
        <f t="shared" si="100"/>
        <v>629.18811748835287</v>
      </c>
      <c r="R209">
        <f t="shared" si="101"/>
        <v>1</v>
      </c>
      <c r="S209">
        <f t="shared" si="102"/>
        <v>1.3507004481637555</v>
      </c>
      <c r="T209">
        <f t="shared" si="103"/>
        <v>1.4179936338092365</v>
      </c>
      <c r="U209">
        <f t="shared" si="104"/>
        <v>3.0320907277871645</v>
      </c>
    </row>
    <row r="210" spans="2:21" x14ac:dyDescent="0.3">
      <c r="B210">
        <v>174.5</v>
      </c>
      <c r="C210">
        <f t="shared" si="92"/>
        <v>0.17449999999999999</v>
      </c>
      <c r="D210">
        <v>0</v>
      </c>
      <c r="E210">
        <v>533</v>
      </c>
      <c r="F210">
        <v>529</v>
      </c>
      <c r="G210">
        <v>564</v>
      </c>
      <c r="I210">
        <f t="shared" si="93"/>
        <v>8.1752102623174847E-161</v>
      </c>
      <c r="J210">
        <f t="shared" si="94"/>
        <v>485.0029974261156</v>
      </c>
      <c r="K210">
        <f t="shared" si="95"/>
        <v>450.33246557510444</v>
      </c>
      <c r="L210">
        <f t="shared" si="96"/>
        <v>524.20265066442141</v>
      </c>
      <c r="M210">
        <f t="shared" si="97"/>
        <v>8.0344756440314637E-161</v>
      </c>
      <c r="N210">
        <f t="shared" si="98"/>
        <v>573.23640577675496</v>
      </c>
      <c r="O210">
        <f t="shared" si="99"/>
        <v>537.19818479098092</v>
      </c>
      <c r="P210">
        <f t="shared" si="100"/>
        <v>621.04109363123428</v>
      </c>
      <c r="R210">
        <f t="shared" si="101"/>
        <v>0</v>
      </c>
      <c r="S210">
        <f t="shared" si="102"/>
        <v>3.0374640709787619</v>
      </c>
      <c r="T210">
        <f t="shared" si="103"/>
        <v>0.12705148179030401</v>
      </c>
      <c r="U210">
        <f t="shared" si="104"/>
        <v>5.7689474515021901</v>
      </c>
    </row>
    <row r="211" spans="2:21" x14ac:dyDescent="0.3">
      <c r="B211">
        <v>175.5</v>
      </c>
      <c r="C211">
        <f t="shared" si="92"/>
        <v>0.17549999999999999</v>
      </c>
      <c r="D211">
        <v>0</v>
      </c>
      <c r="E211">
        <v>554</v>
      </c>
      <c r="F211">
        <v>531</v>
      </c>
      <c r="G211">
        <v>572</v>
      </c>
      <c r="I211">
        <f t="shared" si="93"/>
        <v>1.0082526346360956E-162</v>
      </c>
      <c r="J211">
        <f t="shared" si="94"/>
        <v>481.6957604152305</v>
      </c>
      <c r="K211">
        <f t="shared" si="95"/>
        <v>445.96601938626526</v>
      </c>
      <c r="L211">
        <f t="shared" si="96"/>
        <v>517.40496687221287</v>
      </c>
      <c r="M211">
        <f t="shared" si="97"/>
        <v>9.9089576611303925E-163</v>
      </c>
      <c r="N211">
        <f t="shared" si="98"/>
        <v>569.32750486844566</v>
      </c>
      <c r="O211">
        <f t="shared" si="99"/>
        <v>531.98948422874992</v>
      </c>
      <c r="P211">
        <f t="shared" si="100"/>
        <v>612.98764145749658</v>
      </c>
      <c r="R211">
        <f t="shared" si="101"/>
        <v>0</v>
      </c>
      <c r="S211">
        <f t="shared" si="102"/>
        <v>0.42406571388488329</v>
      </c>
      <c r="T211">
        <f t="shared" si="103"/>
        <v>1.8438399980128361E-3</v>
      </c>
      <c r="U211">
        <f t="shared" si="104"/>
        <v>2.9370397766578535</v>
      </c>
    </row>
    <row r="212" spans="2:21" x14ac:dyDescent="0.3">
      <c r="B212">
        <v>176.5</v>
      </c>
      <c r="C212">
        <f t="shared" si="92"/>
        <v>0.17649999999999999</v>
      </c>
      <c r="D212">
        <v>0</v>
      </c>
      <c r="E212">
        <v>532</v>
      </c>
      <c r="F212">
        <v>518</v>
      </c>
      <c r="G212">
        <v>555</v>
      </c>
      <c r="I212">
        <f t="shared" si="93"/>
        <v>1.2125603113554573E-164</v>
      </c>
      <c r="J212">
        <f t="shared" si="94"/>
        <v>478.47887885122674</v>
      </c>
      <c r="K212">
        <f t="shared" si="95"/>
        <v>441.71294470754128</v>
      </c>
      <c r="L212">
        <f t="shared" si="96"/>
        <v>510.68615128382709</v>
      </c>
      <c r="M212">
        <f t="shared" si="97"/>
        <v>1.1916863268227324E-164</v>
      </c>
      <c r="N212">
        <f t="shared" si="98"/>
        <v>565.52539717974025</v>
      </c>
      <c r="O212">
        <f t="shared" si="99"/>
        <v>526.91602368161114</v>
      </c>
      <c r="P212">
        <f t="shared" si="100"/>
        <v>605.02762718509848</v>
      </c>
      <c r="R212">
        <f t="shared" si="101"/>
        <v>0</v>
      </c>
      <c r="S212">
        <f t="shared" si="102"/>
        <v>2.112692210637849</v>
      </c>
      <c r="T212">
        <f t="shared" si="103"/>
        <v>0.15346617430704748</v>
      </c>
      <c r="U212">
        <f t="shared" si="104"/>
        <v>4.5094837509391077</v>
      </c>
    </row>
    <row r="213" spans="2:21" x14ac:dyDescent="0.3">
      <c r="B213">
        <v>177.5</v>
      </c>
      <c r="C213">
        <f t="shared" si="92"/>
        <v>0.17749999999999999</v>
      </c>
      <c r="D213">
        <v>0</v>
      </c>
      <c r="E213">
        <v>502</v>
      </c>
      <c r="F213">
        <v>515</v>
      </c>
      <c r="G213">
        <v>594</v>
      </c>
      <c r="I213">
        <f t="shared" si="93"/>
        <v>1.422004731457427E-166</v>
      </c>
      <c r="J213">
        <f t="shared" si="94"/>
        <v>475.34918471813262</v>
      </c>
      <c r="K213">
        <f t="shared" si="95"/>
        <v>437.57064573498303</v>
      </c>
      <c r="L213">
        <f t="shared" si="96"/>
        <v>504.04611115763316</v>
      </c>
      <c r="M213">
        <f t="shared" si="97"/>
        <v>1.3975252028996078E-166</v>
      </c>
      <c r="N213">
        <f t="shared" si="98"/>
        <v>561.82633835833838</v>
      </c>
      <c r="O213">
        <f t="shared" si="99"/>
        <v>521.97470663470881</v>
      </c>
      <c r="P213">
        <f t="shared" si="100"/>
        <v>597.1609409398078</v>
      </c>
      <c r="R213">
        <f t="shared" si="101"/>
        <v>0</v>
      </c>
      <c r="S213">
        <f t="shared" si="102"/>
        <v>7.1298620744350396</v>
      </c>
      <c r="T213">
        <f t="shared" si="103"/>
        <v>9.4459286680099189E-2</v>
      </c>
      <c r="U213">
        <f t="shared" si="104"/>
        <v>1.6820787247395667E-2</v>
      </c>
    </row>
    <row r="214" spans="2:21" x14ac:dyDescent="0.3">
      <c r="B214">
        <v>178.5</v>
      </c>
      <c r="C214">
        <f t="shared" si="92"/>
        <v>0.17849999999999999</v>
      </c>
      <c r="D214">
        <v>2</v>
      </c>
      <c r="E214">
        <v>487</v>
      </c>
      <c r="F214">
        <v>508</v>
      </c>
      <c r="G214">
        <v>565</v>
      </c>
      <c r="I214">
        <f t="shared" si="93"/>
        <v>1.6261574723310345E-168</v>
      </c>
      <c r="J214">
        <f t="shared" si="94"/>
        <v>472.30357685849549</v>
      </c>
      <c r="K214">
        <f t="shared" si="95"/>
        <v>433.53653031076965</v>
      </c>
      <c r="L214">
        <f t="shared" si="96"/>
        <v>497.48476969996915</v>
      </c>
      <c r="M214">
        <f t="shared" si="97"/>
        <v>1.5981634949533085E-168</v>
      </c>
      <c r="N214">
        <f t="shared" si="98"/>
        <v>558.22666307358963</v>
      </c>
      <c r="O214">
        <f t="shared" si="99"/>
        <v>517.16244092262616</v>
      </c>
      <c r="P214">
        <f t="shared" si="100"/>
        <v>589.38749174150473</v>
      </c>
      <c r="R214">
        <f t="shared" si="101"/>
        <v>2</v>
      </c>
      <c r="S214">
        <f t="shared" si="102"/>
        <v>10.417325528950014</v>
      </c>
      <c r="T214">
        <f t="shared" si="103"/>
        <v>0.16525654263900497</v>
      </c>
      <c r="U214">
        <f t="shared" si="104"/>
        <v>1.0526544308707284</v>
      </c>
    </row>
    <row r="215" spans="2:21" x14ac:dyDescent="0.3">
      <c r="B215">
        <v>179.5</v>
      </c>
      <c r="C215">
        <f t="shared" si="92"/>
        <v>0.17949999999999999</v>
      </c>
      <c r="D215">
        <v>0</v>
      </c>
      <c r="E215">
        <v>496</v>
      </c>
      <c r="F215">
        <v>534</v>
      </c>
      <c r="G215">
        <v>570</v>
      </c>
      <c r="I215">
        <f t="shared" si="93"/>
        <v>1.813377305240967E-170</v>
      </c>
      <c r="J215">
        <f t="shared" si="94"/>
        <v>469.33902242368549</v>
      </c>
      <c r="K215">
        <f t="shared" si="95"/>
        <v>429.60801298370274</v>
      </c>
      <c r="L215">
        <f t="shared" si="96"/>
        <v>491.00206209035781</v>
      </c>
      <c r="M215">
        <f t="shared" si="97"/>
        <v>1.782160375685289E-170</v>
      </c>
      <c r="N215">
        <f t="shared" si="98"/>
        <v>554.72278673064204</v>
      </c>
      <c r="O215">
        <f t="shared" si="99"/>
        <v>512.47614238022561</v>
      </c>
      <c r="P215">
        <f t="shared" si="100"/>
        <v>581.70720279511818</v>
      </c>
      <c r="R215">
        <f t="shared" si="101"/>
        <v>0</v>
      </c>
      <c r="S215">
        <f t="shared" si="102"/>
        <v>6.9523501641380427</v>
      </c>
      <c r="T215">
        <f t="shared" si="103"/>
        <v>0.86755888920659185</v>
      </c>
      <c r="U215">
        <f t="shared" si="104"/>
        <v>0.24045367944916296</v>
      </c>
    </row>
    <row r="216" spans="2:21" x14ac:dyDescent="0.3">
      <c r="B216">
        <v>180.5</v>
      </c>
      <c r="C216">
        <f t="shared" si="92"/>
        <v>0.18049999999999999</v>
      </c>
      <c r="D216">
        <v>0</v>
      </c>
      <c r="E216">
        <v>515</v>
      </c>
      <c r="F216">
        <v>501</v>
      </c>
      <c r="G216">
        <v>548</v>
      </c>
      <c r="I216">
        <f t="shared" si="93"/>
        <v>1.9718683851178446E-172</v>
      </c>
      <c r="J216">
        <f t="shared" si="94"/>
        <v>466.45255811639686</v>
      </c>
      <c r="K216">
        <f t="shared" si="95"/>
        <v>425.78251796068423</v>
      </c>
      <c r="L216">
        <f t="shared" si="96"/>
        <v>484.5979317594963</v>
      </c>
      <c r="M216">
        <f t="shared" si="97"/>
        <v>1.9379230631523684E-172</v>
      </c>
      <c r="N216">
        <f t="shared" si="98"/>
        <v>551.31120693898299</v>
      </c>
      <c r="O216">
        <f t="shared" si="99"/>
        <v>507.9127383634443</v>
      </c>
      <c r="P216">
        <f t="shared" si="100"/>
        <v>574.12000708102914</v>
      </c>
      <c r="R216">
        <f t="shared" si="101"/>
        <v>0</v>
      </c>
      <c r="S216">
        <f t="shared" si="102"/>
        <v>2.5602014550789254</v>
      </c>
      <c r="T216">
        <f t="shared" si="103"/>
        <v>9.5381141080707874E-2</v>
      </c>
      <c r="U216">
        <f t="shared" si="104"/>
        <v>1.2449904560456435</v>
      </c>
    </row>
    <row r="217" spans="2:21" x14ac:dyDescent="0.3">
      <c r="B217">
        <v>181.5</v>
      </c>
      <c r="C217">
        <f t="shared" si="92"/>
        <v>0.18149999999999999</v>
      </c>
      <c r="D217">
        <v>0</v>
      </c>
      <c r="E217">
        <v>467</v>
      </c>
      <c r="F217">
        <v>463</v>
      </c>
      <c r="G217">
        <v>551</v>
      </c>
      <c r="I217">
        <f t="shared" si="93"/>
        <v>2.0908938811269369E-174</v>
      </c>
      <c r="J217">
        <f t="shared" si="94"/>
        <v>463.6412912326785</v>
      </c>
      <c r="K217">
        <f t="shared" si="95"/>
        <v>422.05748194402906</v>
      </c>
      <c r="L217">
        <f t="shared" si="96"/>
        <v>478.27232691495112</v>
      </c>
      <c r="M217">
        <f t="shared" si="97"/>
        <v>2.0548995589266465E-174</v>
      </c>
      <c r="N217">
        <f t="shared" si="98"/>
        <v>547.98850474403946</v>
      </c>
      <c r="O217">
        <f t="shared" si="99"/>
        <v>503.46917113390271</v>
      </c>
      <c r="P217">
        <f t="shared" si="100"/>
        <v>566.62584323894237</v>
      </c>
      <c r="R217">
        <f t="shared" si="101"/>
        <v>0</v>
      </c>
      <c r="S217">
        <f t="shared" si="102"/>
        <v>14.045263170610925</v>
      </c>
      <c r="T217">
        <f t="shared" si="103"/>
        <v>3.5372652532723627</v>
      </c>
      <c r="U217">
        <f t="shared" si="104"/>
        <v>0.44313425939746071</v>
      </c>
    </row>
    <row r="218" spans="2:21" x14ac:dyDescent="0.3">
      <c r="B218">
        <v>182.5</v>
      </c>
      <c r="C218">
        <f t="shared" si="92"/>
        <v>0.1825</v>
      </c>
      <c r="D218">
        <v>1</v>
      </c>
      <c r="E218">
        <v>511</v>
      </c>
      <c r="F218">
        <v>485</v>
      </c>
      <c r="G218">
        <v>515</v>
      </c>
      <c r="I218">
        <f t="shared" si="93"/>
        <v>2.1619742926830044E-176</v>
      </c>
      <c r="J218">
        <f t="shared" si="94"/>
        <v>460.90240051112113</v>
      </c>
      <c r="K218">
        <f t="shared" si="95"/>
        <v>418.43035685040735</v>
      </c>
      <c r="L218">
        <f t="shared" si="96"/>
        <v>472.0251973088798</v>
      </c>
      <c r="M218">
        <f t="shared" si="97"/>
        <v>2.1247563353385434E-176</v>
      </c>
      <c r="N218">
        <f t="shared" si="98"/>
        <v>544.75134563085271</v>
      </c>
      <c r="O218">
        <f t="shared" si="99"/>
        <v>499.14240110231049</v>
      </c>
      <c r="P218">
        <f t="shared" si="100"/>
        <v>559.22465173849287</v>
      </c>
      <c r="R218">
        <f t="shared" si="101"/>
        <v>1</v>
      </c>
      <c r="S218">
        <f t="shared" si="102"/>
        <v>2.2292628804173784</v>
      </c>
      <c r="T218">
        <f t="shared" si="103"/>
        <v>0.4123866163683152</v>
      </c>
      <c r="U218">
        <f t="shared" si="104"/>
        <v>3.7977083910504472</v>
      </c>
    </row>
    <row r="219" spans="2:21" x14ac:dyDescent="0.3">
      <c r="B219">
        <v>183.5</v>
      </c>
      <c r="C219">
        <f t="shared" si="92"/>
        <v>0.1835</v>
      </c>
      <c r="D219">
        <v>1</v>
      </c>
      <c r="E219">
        <v>482</v>
      </c>
      <c r="F219">
        <v>465</v>
      </c>
      <c r="G219">
        <v>531</v>
      </c>
      <c r="I219">
        <f t="shared" si="93"/>
        <v>2.1798854361043973E-178</v>
      </c>
      <c r="J219">
        <f t="shared" si="94"/>
        <v>458.23313679704319</v>
      </c>
      <c r="K219">
        <f t="shared" si="95"/>
        <v>414.898612408058</v>
      </c>
      <c r="L219">
        <f t="shared" si="96"/>
        <v>465.85649124156947</v>
      </c>
      <c r="M219">
        <f t="shared" si="97"/>
        <v>2.1423591419891873E-178</v>
      </c>
      <c r="N219">
        <f t="shared" si="98"/>
        <v>541.59648030909466</v>
      </c>
      <c r="O219">
        <f t="shared" si="99"/>
        <v>494.92940992666252</v>
      </c>
      <c r="P219">
        <f t="shared" si="100"/>
        <v>551.91637132923461</v>
      </c>
      <c r="R219">
        <f t="shared" si="101"/>
        <v>1</v>
      </c>
      <c r="S219">
        <f t="shared" si="102"/>
        <v>7.3687561519342477</v>
      </c>
      <c r="T219">
        <f t="shared" si="103"/>
        <v>1.9263861904477519</v>
      </c>
      <c r="U219">
        <f t="shared" si="104"/>
        <v>0.82390694836615352</v>
      </c>
    </row>
    <row r="220" spans="2:21" x14ac:dyDescent="0.3">
      <c r="B220">
        <v>184.5</v>
      </c>
      <c r="C220">
        <f t="shared" si="92"/>
        <v>0.1845</v>
      </c>
      <c r="D220">
        <v>0</v>
      </c>
      <c r="E220">
        <v>508</v>
      </c>
      <c r="F220">
        <v>464</v>
      </c>
      <c r="G220">
        <v>526</v>
      </c>
      <c r="I220">
        <f t="shared" si="93"/>
        <v>2.1432931018455851E-180</v>
      </c>
      <c r="J220">
        <f t="shared" si="94"/>
        <v>455.63082352970201</v>
      </c>
      <c r="K220">
        <f t="shared" si="95"/>
        <v>411.45973862971778</v>
      </c>
      <c r="L220">
        <f t="shared" si="96"/>
        <v>459.76615279411885</v>
      </c>
      <c r="M220">
        <f t="shared" si="97"/>
        <v>2.1063967374849463E-180</v>
      </c>
      <c r="N220">
        <f t="shared" si="98"/>
        <v>538.52074528891455</v>
      </c>
      <c r="O220">
        <f t="shared" si="99"/>
        <v>490.82720346217752</v>
      </c>
      <c r="P220">
        <f t="shared" si="100"/>
        <v>544.70093576210229</v>
      </c>
      <c r="R220">
        <f t="shared" si="101"/>
        <v>0</v>
      </c>
      <c r="S220">
        <f t="shared" si="102"/>
        <v>1.8336927027377954</v>
      </c>
      <c r="T220">
        <f t="shared" si="103"/>
        <v>1.5510750982781671</v>
      </c>
      <c r="U220">
        <f t="shared" si="104"/>
        <v>0.66487642277238856</v>
      </c>
    </row>
    <row r="221" spans="2:21" x14ac:dyDescent="0.3">
      <c r="B221">
        <v>185.5</v>
      </c>
      <c r="C221">
        <f t="shared" si="92"/>
        <v>0.1855</v>
      </c>
      <c r="D221">
        <v>0</v>
      </c>
      <c r="E221">
        <v>502</v>
      </c>
      <c r="F221">
        <v>495</v>
      </c>
      <c r="G221">
        <v>545</v>
      </c>
      <c r="I221">
        <f t="shared" si="93"/>
        <v>2.0549173266756684E-182</v>
      </c>
      <c r="J221">
        <f t="shared" si="94"/>
        <v>453.09285706066748</v>
      </c>
      <c r="K221">
        <f t="shared" si="95"/>
        <v>408.11124815943498</v>
      </c>
      <c r="L221">
        <f t="shared" si="96"/>
        <v>453.75411928321057</v>
      </c>
      <c r="M221">
        <f t="shared" si="97"/>
        <v>2.0195423337030657E-182</v>
      </c>
      <c r="N221">
        <f t="shared" si="98"/>
        <v>535.52106325723207</v>
      </c>
      <c r="O221">
        <f t="shared" si="99"/>
        <v>486.83281456079413</v>
      </c>
      <c r="P221">
        <f t="shared" si="100"/>
        <v>537.57827077399202</v>
      </c>
      <c r="R221">
        <f t="shared" si="101"/>
        <v>0</v>
      </c>
      <c r="S221">
        <f t="shared" si="102"/>
        <v>2.2383698842536934</v>
      </c>
      <c r="T221">
        <f t="shared" si="103"/>
        <v>0.13475336969368953</v>
      </c>
      <c r="U221">
        <f t="shared" si="104"/>
        <v>0.10106800863152487</v>
      </c>
    </row>
    <row r="222" spans="2:21" x14ac:dyDescent="0.3">
      <c r="B222">
        <v>186.5</v>
      </c>
      <c r="C222">
        <f t="shared" si="92"/>
        <v>0.1865</v>
      </c>
      <c r="D222">
        <v>0</v>
      </c>
      <c r="E222">
        <v>461</v>
      </c>
      <c r="F222">
        <v>461</v>
      </c>
      <c r="G222">
        <v>494</v>
      </c>
      <c r="I222">
        <f t="shared" si="93"/>
        <v>1.9211981979923292E-184</v>
      </c>
      <c r="J222">
        <f t="shared" si="94"/>
        <v>450.61670681157926</v>
      </c>
      <c r="K222">
        <f t="shared" si="95"/>
        <v>404.85067849210685</v>
      </c>
      <c r="L222">
        <f t="shared" si="96"/>
        <v>447.82031893059639</v>
      </c>
      <c r="M222">
        <f t="shared" si="97"/>
        <v>1.8881251532178703E-184</v>
      </c>
      <c r="N222">
        <f t="shared" si="98"/>
        <v>532.5944432641943</v>
      </c>
      <c r="O222">
        <f t="shared" si="99"/>
        <v>482.94330571884035</v>
      </c>
      <c r="P222">
        <f t="shared" si="100"/>
        <v>530.54829132671898</v>
      </c>
      <c r="R222">
        <f t="shared" si="101"/>
        <v>0</v>
      </c>
      <c r="S222">
        <f t="shared" si="102"/>
        <v>11.118794590694003</v>
      </c>
      <c r="T222">
        <f t="shared" si="103"/>
        <v>1.0444873446214569</v>
      </c>
      <c r="U222">
        <f t="shared" si="104"/>
        <v>2.7040032366451858</v>
      </c>
    </row>
    <row r="223" spans="2:21" x14ac:dyDescent="0.3">
      <c r="B223">
        <v>187.5</v>
      </c>
      <c r="C223">
        <f t="shared" si="92"/>
        <v>0.1875</v>
      </c>
      <c r="D223">
        <v>0</v>
      </c>
      <c r="E223">
        <v>450</v>
      </c>
      <c r="F223">
        <v>462</v>
      </c>
      <c r="G223">
        <v>506</v>
      </c>
      <c r="I223">
        <f t="shared" si="93"/>
        <v>1.751520202199898E-186</v>
      </c>
      <c r="J223">
        <f t="shared" si="94"/>
        <v>448.19991527953869</v>
      </c>
      <c r="K223">
        <f t="shared" si="95"/>
        <v>401.6755940651891</v>
      </c>
      <c r="L223">
        <f t="shared" si="96"/>
        <v>441.96466873966727</v>
      </c>
      <c r="M223">
        <f t="shared" si="97"/>
        <v>1.7213681303671938E-186</v>
      </c>
      <c r="N223">
        <f t="shared" si="98"/>
        <v>529.73798072954844</v>
      </c>
      <c r="O223">
        <f t="shared" si="99"/>
        <v>479.15577157221804</v>
      </c>
      <c r="P223">
        <f t="shared" si="100"/>
        <v>523.61089909131692</v>
      </c>
      <c r="R223">
        <f t="shared" si="101"/>
        <v>0</v>
      </c>
      <c r="S223">
        <f t="shared" si="102"/>
        <v>14.129212379612973</v>
      </c>
      <c r="T223">
        <f t="shared" si="103"/>
        <v>0.63705735549377651</v>
      </c>
      <c r="U223">
        <f t="shared" si="104"/>
        <v>0.61293234546353204</v>
      </c>
    </row>
    <row r="224" spans="2:21" x14ac:dyDescent="0.3">
      <c r="B224">
        <v>188.5</v>
      </c>
      <c r="C224">
        <f t="shared" si="92"/>
        <v>0.1885</v>
      </c>
      <c r="D224">
        <v>0</v>
      </c>
      <c r="E224">
        <v>473</v>
      </c>
      <c r="F224">
        <v>478</v>
      </c>
      <c r="G224">
        <v>473</v>
      </c>
      <c r="I224">
        <f t="shared" si="93"/>
        <v>1.5571248214777147E-188</v>
      </c>
      <c r="J224">
        <f t="shared" si="94"/>
        <v>445.84009789838211</v>
      </c>
      <c r="K224">
        <f t="shared" si="95"/>
        <v>398.58358822258026</v>
      </c>
      <c r="L224">
        <f t="shared" si="96"/>
        <v>436.18707257127119</v>
      </c>
      <c r="M224">
        <f t="shared" si="97"/>
        <v>1.5303192274510438E-188</v>
      </c>
      <c r="N224">
        <f t="shared" si="98"/>
        <v>526.94885727867779</v>
      </c>
      <c r="O224">
        <f t="shared" si="99"/>
        <v>475.46734123910551</v>
      </c>
      <c r="P224">
        <f t="shared" si="100"/>
        <v>516.76598016839193</v>
      </c>
      <c r="R224">
        <f t="shared" si="101"/>
        <v>0</v>
      </c>
      <c r="S224">
        <f t="shared" si="102"/>
        <v>6.1532329845140499</v>
      </c>
      <c r="T224">
        <f t="shared" si="103"/>
        <v>1.3419164014928082E-2</v>
      </c>
      <c r="U224">
        <f t="shared" si="104"/>
        <v>4.0496004653278561</v>
      </c>
    </row>
    <row r="225" spans="2:21" x14ac:dyDescent="0.3">
      <c r="B225">
        <v>189.5</v>
      </c>
      <c r="C225">
        <f t="shared" si="92"/>
        <v>0.1895</v>
      </c>
      <c r="D225">
        <v>0</v>
      </c>
      <c r="E225">
        <v>471</v>
      </c>
      <c r="F225">
        <v>435</v>
      </c>
      <c r="G225">
        <v>508</v>
      </c>
      <c r="I225">
        <f t="shared" si="93"/>
        <v>1.3498861197223972E-190</v>
      </c>
      <c r="J225">
        <f t="shared" si="94"/>
        <v>443.53494276405087</v>
      </c>
      <c r="K225">
        <f t="shared" si="95"/>
        <v>395.57228505119411</v>
      </c>
      <c r="L225">
        <f t="shared" si="96"/>
        <v>430.48741941081039</v>
      </c>
      <c r="M225">
        <f t="shared" si="97"/>
        <v>1.3266480987182896E-190</v>
      </c>
      <c r="N225">
        <f t="shared" si="98"/>
        <v>524.22434041801</v>
      </c>
      <c r="O225">
        <f t="shared" si="99"/>
        <v>471.87518051079093</v>
      </c>
      <c r="P225">
        <f t="shared" si="100"/>
        <v>510.01340303509284</v>
      </c>
      <c r="R225">
        <f t="shared" si="101"/>
        <v>0</v>
      </c>
      <c r="S225">
        <f t="shared" si="102"/>
        <v>6.0145019382849538</v>
      </c>
      <c r="T225">
        <f t="shared" si="103"/>
        <v>3.1259285924216438</v>
      </c>
      <c r="U225">
        <f t="shared" si="104"/>
        <v>7.979905082128036E-3</v>
      </c>
    </row>
    <row r="226" spans="2:21" x14ac:dyDescent="0.3">
      <c r="B226">
        <v>190.5</v>
      </c>
      <c r="C226">
        <f t="shared" si="92"/>
        <v>0.1905</v>
      </c>
      <c r="D226">
        <v>0</v>
      </c>
      <c r="E226">
        <v>445</v>
      </c>
      <c r="F226">
        <v>479</v>
      </c>
      <c r="G226">
        <v>521</v>
      </c>
      <c r="I226">
        <f t="shared" si="93"/>
        <v>1.1411333334757711E-192</v>
      </c>
      <c r="J226">
        <f t="shared" si="94"/>
        <v>441.282210232198</v>
      </c>
      <c r="K226">
        <f t="shared" si="95"/>
        <v>392.63934109118213</v>
      </c>
      <c r="L226">
        <f t="shared" si="96"/>
        <v>424.86558181853587</v>
      </c>
      <c r="M226">
        <f t="shared" si="97"/>
        <v>1.1214889501575317E-192</v>
      </c>
      <c r="N226">
        <f t="shared" si="98"/>
        <v>521.56178305941876</v>
      </c>
      <c r="O226">
        <f t="shared" si="99"/>
        <v>468.37649389178375</v>
      </c>
      <c r="P226">
        <f t="shared" si="100"/>
        <v>503.35301670912133</v>
      </c>
      <c r="R226">
        <f t="shared" si="101"/>
        <v>0</v>
      </c>
      <c r="S226">
        <f t="shared" si="102"/>
        <v>13.172374438735957</v>
      </c>
      <c r="T226">
        <f t="shared" si="103"/>
        <v>0.23561353242444241</v>
      </c>
      <c r="U226">
        <f t="shared" si="104"/>
        <v>0.59772748420067334</v>
      </c>
    </row>
    <row r="227" spans="2:21" x14ac:dyDescent="0.3">
      <c r="B227">
        <v>191.5</v>
      </c>
      <c r="C227">
        <f t="shared" si="92"/>
        <v>0.1915</v>
      </c>
      <c r="D227">
        <v>0</v>
      </c>
      <c r="E227">
        <v>466</v>
      </c>
      <c r="F227">
        <v>449</v>
      </c>
      <c r="G227">
        <v>452</v>
      </c>
      <c r="I227">
        <f t="shared" si="93"/>
        <v>9.4067875170380133E-195</v>
      </c>
      <c r="J227">
        <f t="shared" si="94"/>
        <v>439.07973239608265</v>
      </c>
      <c r="K227">
        <f t="shared" si="95"/>
        <v>389.78244692118574</v>
      </c>
      <c r="L227">
        <f t="shared" si="96"/>
        <v>419.32141455491956</v>
      </c>
      <c r="M227">
        <f t="shared" si="97"/>
        <v>9.2448515413224751E-195</v>
      </c>
      <c r="N227">
        <f t="shared" si="98"/>
        <v>518.95862290313528</v>
      </c>
      <c r="O227">
        <f t="shared" si="99"/>
        <v>464.96852649085019</v>
      </c>
      <c r="P227">
        <f t="shared" si="100"/>
        <v>496.78464912016199</v>
      </c>
      <c r="R227">
        <f t="shared" si="101"/>
        <v>0</v>
      </c>
      <c r="S227">
        <f t="shared" si="102"/>
        <v>6.0184887120096233</v>
      </c>
      <c r="T227">
        <f t="shared" si="103"/>
        <v>0.56791500732513245</v>
      </c>
      <c r="U227">
        <f t="shared" si="104"/>
        <v>4.4373114973805876</v>
      </c>
    </row>
    <row r="228" spans="2:21" x14ac:dyDescent="0.3">
      <c r="B228">
        <v>192.5</v>
      </c>
      <c r="C228">
        <f t="shared" si="92"/>
        <v>0.1925</v>
      </c>
      <c r="D228">
        <v>0</v>
      </c>
      <c r="E228">
        <v>415</v>
      </c>
      <c r="F228">
        <v>455</v>
      </c>
      <c r="G228">
        <v>514</v>
      </c>
      <c r="I228">
        <f t="shared" si="93"/>
        <v>7.5615718627516318E-197</v>
      </c>
      <c r="J228">
        <f t="shared" si="94"/>
        <v>436.92541245267762</v>
      </c>
      <c r="K228">
        <f t="shared" si="95"/>
        <v>386.99932862036201</v>
      </c>
      <c r="L228">
        <f t="shared" si="96"/>
        <v>413.8547533729631</v>
      </c>
      <c r="M228">
        <f t="shared" si="97"/>
        <v>7.4314009074366554E-197</v>
      </c>
      <c r="N228">
        <f t="shared" si="98"/>
        <v>516.41238168853579</v>
      </c>
      <c r="O228">
        <f t="shared" si="99"/>
        <v>461.64856576505235</v>
      </c>
      <c r="P228">
        <f t="shared" si="100"/>
        <v>490.30810567908912</v>
      </c>
      <c r="R228">
        <f t="shared" si="101"/>
        <v>0</v>
      </c>
      <c r="S228">
        <f t="shared" si="102"/>
        <v>24.781858216244025</v>
      </c>
      <c r="T228">
        <f t="shared" si="103"/>
        <v>9.7150388422475129E-2</v>
      </c>
      <c r="U228">
        <f t="shared" si="104"/>
        <v>1.0920347402980721</v>
      </c>
    </row>
    <row r="229" spans="2:21" x14ac:dyDescent="0.3">
      <c r="B229">
        <v>193.5</v>
      </c>
      <c r="C229">
        <f t="shared" ref="C229:C234" si="105">B229/1000</f>
        <v>0.19350000000000001</v>
      </c>
      <c r="D229">
        <v>0</v>
      </c>
      <c r="E229">
        <v>426</v>
      </c>
      <c r="F229">
        <v>415</v>
      </c>
      <c r="G229">
        <v>468</v>
      </c>
      <c r="I229">
        <f t="shared" ref="I229:I234" si="106">$D$34*(C229)*0.001*(1/$F$15^2*$F$14*EXP(-1*$C229^2/2/$F$15^2)+1/$G$15^2*$G$14*EXP(-1*$C229^2/2/$G$15^2)+1/$H$15^2*$H$14*EXP(-1*$C229^2/2/$H$15^2)+1/$I$15^2*$I$14*EXP(-1*$C229^2/2/$I$15^2)+1/$J$15^2*$J$14*EXP(-1*$C229^2/2/$J$15^2)+1/$K$15^2*$K$14*EXP(-1*$C229^2/2/$K$15^2)+1/$L$15^2*$L$14*EXP(-1*$C229^2/2/$L$15^2)+1/$M$15^2*$M$14*EXP(-1*$C229^2/2/$M$15^2)+1/$N$15^2*$N$14*EXP(-1*$C229^2/2/$N$15^2)+1/$O$15^2*$O$14*EXP(-1*$C229^2/2/$O$15^2))</f>
        <v>5.9271888333728535E-199</v>
      </c>
      <c r="J229">
        <f t="shared" ref="J229:J234" si="107">$E$34*($C229)*0.001*(1/$F$20^2*$F$19*EXP(-1*$C229^2/2/$F$20^2)+1/$G$20^2*$G$19*EXP(-1*$C229^2/2/$G$20^2)+1/$H$20^2*$H$19*EXP(-1*$C229^2/2/$H$20^2)+1/$I$20^2*$I$19*EXP(-1*$C229^2/2/$I$20^2)+1/$J$20^2*$J$19*EXP(-1*$C229^2/2/$J$20^2)+1/$K$20^2*$K$19*EXP(-1*$C229^2/2/$K$20^2)+1/$L$20^2*$L$19*EXP(-1*$C229^2/2/$L$20^2)+1/$M$20^2*$M$19*EXP(-1*$C229^2/2/$M$20^2)+1/$N$20^2*$N$19*EXP(-1*$C229^2/2/$N$20^2)+1/$O$20^2*$O$19*EXP(-1*$C229^2/2/$O$20^2))</f>
        <v>434.81722396477954</v>
      </c>
      <c r="K229">
        <f t="shared" ref="K229:K234" si="108">$F$34*($C229)*0.001*(1/$F$25^2*$F$24*EXP(-1*$C229^2/2/$F$25^2)+1/$G$25^2*$G$24*EXP(-1*$C229^2/2/$G$25^2)+1/$H$25^2*$H$24*EXP(-1*$C229^2/2/$H$25^2)+1/$I$25^2*$I$24*EXP(-1*$C229^2/2/$I$25^2)+1/$J$25^2*$J$24*EXP(-1*$C229^2/2/$J$25^2)+1/$K$25^2*$K$24*EXP(-1*$C229^2/2/$K$25^2)+1/$L$25^2*$L$24*EXP(-1*$C229^2/2/$L$25^2)+1/$M$25^2*$M$24*EXP(-1*$C229^2/2/$M$25^2)+1/$N$25^2*$N$24*EXP(-1*$C229^2/2/$N$25^2)+1/$O$25^2*$O$24*EXP(-1*$C229^2/2/$O$25^2))</f>
        <v>384.2877491092608</v>
      </c>
      <c r="L229">
        <f t="shared" ref="L229:L234" si="109">$G$34*($C229)*0.001*(1/$F$30^2*$F$29*EXP(-1*$C229^2/2/$F$30^2)+1/$G$30^2*$G$29*EXP(-1*$C229^2/2/$G$30^2)+1/$H$30^2*$H$29*EXP(-1*$C229^2/2/$H$30^2)+1/$I$30^2*$I$29*EXP(-1*$C229^2/2/$I$30^2)+1/$J$30^2*$J$29*EXP(-1*$C229^2/2/$J$30^2)+1/$K$30^2*$K$29*EXP(-1*$C229^2/2/$K$30^2)+1/$L$30^2*$L$29*EXP(-1*$C229^2/2/$L$30^2)+1/$M$30^2*$M$29*EXP(-1*$C229^2/2/$M$30^2)+1/$N$30^2*$N$29*EXP(-1*$C229^2/2/$N$30^2)+1/$O$30^2*$O$29*EXP(-1*$C229^2/2/$O$30^2))</f>
        <v>408.46541396933196</v>
      </c>
      <c r="M229">
        <f t="shared" ref="M229:M234" si="110">I229*D$34/I$34</f>
        <v>5.8251534567637841E-199</v>
      </c>
      <c r="N229">
        <f t="shared" ref="N229:N234" si="111">J229*E$34/J$34</f>
        <v>513.92066432201227</v>
      </c>
      <c r="O229">
        <f t="shared" ref="O229:O234" si="112">K229*F$34/K$34</f>
        <v>458.41394311927058</v>
      </c>
      <c r="P229">
        <f t="shared" ref="P229:P234" si="113">L229*G$34/L$34</f>
        <v>483.92316803533873</v>
      </c>
      <c r="R229">
        <f t="shared" ref="R229:R234" si="114">(D229-M229)^2/MAX(D229,1)</f>
        <v>0</v>
      </c>
      <c r="S229">
        <f t="shared" ref="S229:S234" si="115">(E229-N229)^2/MAX(E229,1)</f>
        <v>18.145641349352022</v>
      </c>
      <c r="T229">
        <f t="shared" ref="T229:T234" si="116">(F229-O229)^2/MAX(F229,1)</f>
        <v>4.5416155594295464</v>
      </c>
      <c r="U229">
        <f t="shared" ref="U229:U234" si="117">(G229-P229)^2/MAX(G229,1)</f>
        <v>0.54176769290947258</v>
      </c>
    </row>
    <row r="230" spans="2:21" x14ac:dyDescent="0.3">
      <c r="B230">
        <v>194.5</v>
      </c>
      <c r="C230">
        <f t="shared" si="105"/>
        <v>0.19450000000000001</v>
      </c>
      <c r="D230">
        <v>0</v>
      </c>
      <c r="E230">
        <v>459</v>
      </c>
      <c r="F230">
        <v>435</v>
      </c>
      <c r="G230">
        <v>445</v>
      </c>
      <c r="I230">
        <f t="shared" si="106"/>
        <v>4.5305559075501683E-201</v>
      </c>
      <c r="J230">
        <f t="shared" si="107"/>
        <v>432.75321002674627</v>
      </c>
      <c r="K230">
        <f t="shared" si="108"/>
        <v>381.64550937191723</v>
      </c>
      <c r="L230">
        <f t="shared" si="109"/>
        <v>403.15319108626551</v>
      </c>
      <c r="M230">
        <f t="shared" si="110"/>
        <v>4.4525632889123937E-201</v>
      </c>
      <c r="N230">
        <f t="shared" si="111"/>
        <v>511.48115789093788</v>
      </c>
      <c r="O230">
        <f t="shared" si="112"/>
        <v>455.26203536402818</v>
      </c>
      <c r="P230">
        <f t="shared" si="113"/>
        <v>477.62959301291016</v>
      </c>
      <c r="R230">
        <f t="shared" si="114"/>
        <v>0</v>
      </c>
      <c r="S230">
        <f t="shared" si="115"/>
        <v>6.0005924478726609</v>
      </c>
      <c r="T230">
        <f t="shared" si="116"/>
        <v>0.9437932806738587</v>
      </c>
      <c r="U230">
        <f t="shared" si="117"/>
        <v>2.3925625622205744</v>
      </c>
    </row>
    <row r="231" spans="2:21" x14ac:dyDescent="0.3">
      <c r="B231">
        <v>195.5</v>
      </c>
      <c r="C231">
        <f t="shared" si="105"/>
        <v>0.19550000000000001</v>
      </c>
      <c r="D231">
        <v>0</v>
      </c>
      <c r="E231">
        <v>370</v>
      </c>
      <c r="F231">
        <v>408</v>
      </c>
      <c r="G231">
        <v>478</v>
      </c>
      <c r="I231">
        <f t="shared" si="106"/>
        <v>3.3769170605072598E-203</v>
      </c>
      <c r="J231">
        <f t="shared" si="107"/>
        <v>430.731482341309</v>
      </c>
      <c r="K231">
        <f t="shared" si="108"/>
        <v>379.07044956178629</v>
      </c>
      <c r="L231">
        <f t="shared" si="109"/>
        <v>397.91785775629148</v>
      </c>
      <c r="M231">
        <f t="shared" si="110"/>
        <v>3.3187841051159302E-203</v>
      </c>
      <c r="N231">
        <f t="shared" si="111"/>
        <v>509.09163057253005</v>
      </c>
      <c r="O231">
        <f t="shared" si="112"/>
        <v>452.19026603475288</v>
      </c>
      <c r="P231">
        <f t="shared" si="113"/>
        <v>471.427111715553</v>
      </c>
      <c r="R231">
        <f t="shared" si="114"/>
        <v>0</v>
      </c>
      <c r="S231">
        <f t="shared" si="115"/>
        <v>52.287788365743715</v>
      </c>
      <c r="T231">
        <f t="shared" si="116"/>
        <v>4.7862245397603775</v>
      </c>
      <c r="U231">
        <f t="shared" si="117"/>
        <v>9.0382553137700147E-2</v>
      </c>
    </row>
    <row r="232" spans="2:21" x14ac:dyDescent="0.3">
      <c r="B232">
        <v>196.5</v>
      </c>
      <c r="C232">
        <f t="shared" si="105"/>
        <v>0.19650000000000001</v>
      </c>
      <c r="D232">
        <v>0</v>
      </c>
      <c r="E232">
        <v>403</v>
      </c>
      <c r="F232">
        <v>436</v>
      </c>
      <c r="G232">
        <v>461</v>
      </c>
      <c r="I232">
        <f t="shared" si="106"/>
        <v>2.454457865824418E-205</v>
      </c>
      <c r="J232">
        <f t="shared" si="107"/>
        <v>428.75022021471733</v>
      </c>
      <c r="K232">
        <f t="shared" si="108"/>
        <v>376.56044999436904</v>
      </c>
      <c r="L232">
        <f t="shared" si="109"/>
        <v>392.7591646819011</v>
      </c>
      <c r="M232">
        <f t="shared" si="110"/>
        <v>2.4122048619551328E-205</v>
      </c>
      <c r="N232">
        <f t="shared" si="111"/>
        <v>506.74993044618793</v>
      </c>
      <c r="O232">
        <f t="shared" si="112"/>
        <v>449.19610657587236</v>
      </c>
      <c r="P232">
        <f t="shared" si="113"/>
        <v>465.31542879184678</v>
      </c>
      <c r="R232">
        <f t="shared" si="114"/>
        <v>0</v>
      </c>
      <c r="S232">
        <f t="shared" si="115"/>
        <v>26.709796693768819</v>
      </c>
      <c r="T232">
        <f t="shared" si="116"/>
        <v>0.39939731367381154</v>
      </c>
      <c r="U232">
        <f t="shared" si="117"/>
        <v>4.0396801860087192E-2</v>
      </c>
    </row>
    <row r="233" spans="2:21" x14ac:dyDescent="0.3">
      <c r="B233">
        <v>197.5</v>
      </c>
      <c r="C233">
        <f t="shared" si="105"/>
        <v>0.19750000000000001</v>
      </c>
      <c r="D233">
        <v>0</v>
      </c>
      <c r="E233">
        <v>384</v>
      </c>
      <c r="F233">
        <v>398</v>
      </c>
      <c r="G233">
        <v>435</v>
      </c>
      <c r="I233">
        <f t="shared" si="106"/>
        <v>1.7396311297349614E-207</v>
      </c>
      <c r="J233">
        <f t="shared" si="107"/>
        <v>426.80766947726619</v>
      </c>
      <c r="K233">
        <f t="shared" si="108"/>
        <v>374.11343202957494</v>
      </c>
      <c r="L233">
        <f t="shared" si="109"/>
        <v>387.67683974247092</v>
      </c>
      <c r="M233">
        <f t="shared" si="110"/>
        <v>1.7096837259195239E-207</v>
      </c>
      <c r="N233">
        <f t="shared" si="111"/>
        <v>504.45398421763889</v>
      </c>
      <c r="O233">
        <f t="shared" si="112"/>
        <v>446.27707739337814</v>
      </c>
      <c r="P233">
        <f t="shared" si="113"/>
        <v>459.29422185103414</v>
      </c>
      <c r="R233">
        <f t="shared" si="114"/>
        <v>0</v>
      </c>
      <c r="S233">
        <f t="shared" si="115"/>
        <v>37.784276859122912</v>
      </c>
      <c r="T233">
        <f t="shared" si="116"/>
        <v>5.8559703558950309</v>
      </c>
      <c r="U233">
        <f t="shared" si="117"/>
        <v>1.3568027939017577</v>
      </c>
    </row>
    <row r="234" spans="2:21" x14ac:dyDescent="0.3">
      <c r="B234">
        <v>198.5</v>
      </c>
      <c r="C234">
        <f t="shared" si="105"/>
        <v>0.19850000000000001</v>
      </c>
      <c r="D234">
        <v>0</v>
      </c>
      <c r="E234">
        <v>403</v>
      </c>
      <c r="F234">
        <v>395</v>
      </c>
      <c r="G234">
        <v>405</v>
      </c>
      <c r="I234">
        <f t="shared" si="106"/>
        <v>1.2023344076905699E-209</v>
      </c>
      <c r="J234">
        <f t="shared" si="107"/>
        <v>424.9021413360407</v>
      </c>
      <c r="K234">
        <f t="shared" si="108"/>
        <v>371.72735884703513</v>
      </c>
      <c r="L234">
        <f t="shared" si="109"/>
        <v>382.67058762087828</v>
      </c>
      <c r="M234">
        <f t="shared" si="110"/>
        <v>1.1816364600550904E-209</v>
      </c>
      <c r="N234">
        <f t="shared" si="111"/>
        <v>502.20179586297007</v>
      </c>
      <c r="O234">
        <f t="shared" si="112"/>
        <v>443.4307487796907</v>
      </c>
      <c r="P234">
        <f t="shared" si="113"/>
        <v>453.36314102065904</v>
      </c>
      <c r="R234">
        <f t="shared" si="114"/>
        <v>0</v>
      </c>
      <c r="S234">
        <f t="shared" si="115"/>
        <v>24.419345663618827</v>
      </c>
      <c r="T234">
        <f t="shared" si="116"/>
        <v>5.9380694363582593</v>
      </c>
      <c r="U234">
        <f t="shared" si="117"/>
        <v>5.7752923688497617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8"/>
  <sheetViews>
    <sheetView topLeftCell="A4" workbookViewId="0">
      <selection activeCell="C8" sqref="C8:F8"/>
    </sheetView>
  </sheetViews>
  <sheetFormatPr defaultRowHeight="14.4" x14ac:dyDescent="0.3"/>
  <sheetData>
    <row r="1" spans="2:9" x14ac:dyDescent="0.3">
      <c r="H1" t="s">
        <v>10</v>
      </c>
      <c r="I1">
        <v>100</v>
      </c>
    </row>
    <row r="2" spans="2:9" x14ac:dyDescent="0.3">
      <c r="H2" t="s">
        <v>11</v>
      </c>
      <c r="I2">
        <v>75</v>
      </c>
    </row>
    <row r="3" spans="2:9" x14ac:dyDescent="0.3">
      <c r="H3" t="s">
        <v>13</v>
      </c>
      <c r="I3">
        <v>7.7</v>
      </c>
    </row>
    <row r="4" spans="2:9" x14ac:dyDescent="0.3">
      <c r="H4" t="s">
        <v>4</v>
      </c>
      <c r="I4">
        <v>13.8</v>
      </c>
    </row>
    <row r="5" spans="2:9" x14ac:dyDescent="0.3">
      <c r="B5" t="s">
        <v>14</v>
      </c>
      <c r="C5">
        <v>200</v>
      </c>
      <c r="D5">
        <v>0</v>
      </c>
      <c r="E5">
        <v>44</v>
      </c>
      <c r="F5">
        <v>90</v>
      </c>
    </row>
    <row r="6" spans="2:9" x14ac:dyDescent="0.3">
      <c r="B6" t="s">
        <v>12</v>
      </c>
      <c r="C6">
        <f>2*(IF(C5&lt;$I$1,SQRT($I$1^2-C5^2))-IF(C5&lt;$I$2,SQRT($I$2^2-C5^2)))</f>
        <v>0</v>
      </c>
      <c r="D6">
        <f>2*(IF(D5&lt;$I$1,SQRT($I$1^2-D5^2))-IF(D5&lt;$I$2,SQRT($I$2^2-D5^2)))</f>
        <v>50</v>
      </c>
      <c r="E6">
        <f>2*(IF(E5&lt;$I$1,SQRT($I$1^2-E5^2))-IF(E5&lt;$I$2,SQRT($I$2^2-E5^2)))</f>
        <v>58.125277452667476</v>
      </c>
      <c r="F6">
        <f>2*(IF(F5&lt;$I$1,SQRT($I$1^2-F5^2))-IF(F5&lt;$I$2,SQRT($I$2^2-F5^2)))</f>
        <v>87.177978870813476</v>
      </c>
    </row>
    <row r="7" spans="2:9" x14ac:dyDescent="0.3">
      <c r="B7" t="s">
        <v>15</v>
      </c>
      <c r="C7">
        <f>C6*$I$3</f>
        <v>0</v>
      </c>
      <c r="D7">
        <f>D6*$I$3</f>
        <v>385</v>
      </c>
      <c r="E7">
        <f>E6*$I$3</f>
        <v>447.56463638553959</v>
      </c>
      <c r="F7">
        <f>F6*$I$3</f>
        <v>671.27043730526373</v>
      </c>
      <c r="G7" s="2"/>
    </row>
    <row r="8" spans="2:9" x14ac:dyDescent="0.3">
      <c r="B8" t="s">
        <v>16</v>
      </c>
      <c r="C8">
        <f>C7/$I$4</f>
        <v>0</v>
      </c>
      <c r="D8">
        <f>D7/$I$4</f>
        <v>27.89855072463768</v>
      </c>
      <c r="E8">
        <f>E7/$I$4</f>
        <v>32.432220027937646</v>
      </c>
      <c r="F8">
        <f>F7/$I$4</f>
        <v>48.642785311975629</v>
      </c>
    </row>
    <row r="9" spans="2:9" x14ac:dyDescent="0.3">
      <c r="C9" t="s">
        <v>7</v>
      </c>
      <c r="D9" t="s">
        <v>6</v>
      </c>
      <c r="E9" t="s">
        <v>8</v>
      </c>
      <c r="F9" t="s">
        <v>9</v>
      </c>
    </row>
    <row r="10" spans="2:9" x14ac:dyDescent="0.3">
      <c r="B10">
        <v>0.5</v>
      </c>
      <c r="C10">
        <v>845910</v>
      </c>
      <c r="D10">
        <v>5542</v>
      </c>
      <c r="E10">
        <v>4924</v>
      </c>
      <c r="F10">
        <v>3923</v>
      </c>
    </row>
    <row r="11" spans="2:9" x14ac:dyDescent="0.3">
      <c r="B11">
        <v>1.5</v>
      </c>
      <c r="C11">
        <v>200960</v>
      </c>
      <c r="D11">
        <v>10673</v>
      </c>
      <c r="E11">
        <v>9618</v>
      </c>
      <c r="F11">
        <v>7955</v>
      </c>
    </row>
    <row r="12" spans="2:9" x14ac:dyDescent="0.3">
      <c r="B12">
        <v>2.5</v>
      </c>
      <c r="C12">
        <v>89316</v>
      </c>
      <c r="D12">
        <v>12961</v>
      </c>
      <c r="E12">
        <v>11740</v>
      </c>
      <c r="F12">
        <v>9831</v>
      </c>
    </row>
    <row r="13" spans="2:9" x14ac:dyDescent="0.3">
      <c r="B13">
        <v>3.5</v>
      </c>
      <c r="C13">
        <v>47510</v>
      </c>
      <c r="D13">
        <v>13655</v>
      </c>
      <c r="E13">
        <v>12747</v>
      </c>
      <c r="F13">
        <v>11052</v>
      </c>
    </row>
    <row r="14" spans="2:9" x14ac:dyDescent="0.3">
      <c r="B14">
        <v>4.5</v>
      </c>
      <c r="C14">
        <v>28403</v>
      </c>
      <c r="D14">
        <v>14047</v>
      </c>
      <c r="E14">
        <v>13055</v>
      </c>
      <c r="F14">
        <v>11476</v>
      </c>
    </row>
    <row r="15" spans="2:9" x14ac:dyDescent="0.3">
      <c r="B15">
        <v>5.5</v>
      </c>
      <c r="C15">
        <v>18380</v>
      </c>
      <c r="D15">
        <v>14029</v>
      </c>
      <c r="E15">
        <v>13126</v>
      </c>
      <c r="F15">
        <v>11582</v>
      </c>
    </row>
    <row r="16" spans="2:9" x14ac:dyDescent="0.3">
      <c r="B16">
        <v>6.5</v>
      </c>
      <c r="C16">
        <v>12225</v>
      </c>
      <c r="D16">
        <v>13650</v>
      </c>
      <c r="E16">
        <v>12849</v>
      </c>
      <c r="F16">
        <v>11614</v>
      </c>
    </row>
    <row r="17" spans="2:6" x14ac:dyDescent="0.3">
      <c r="B17">
        <v>7.5</v>
      </c>
      <c r="C17">
        <v>8616</v>
      </c>
      <c r="D17">
        <v>13703</v>
      </c>
      <c r="E17">
        <v>12842</v>
      </c>
      <c r="F17">
        <v>11707</v>
      </c>
    </row>
    <row r="18" spans="2:6" x14ac:dyDescent="0.3">
      <c r="B18">
        <v>8.5</v>
      </c>
      <c r="C18">
        <v>6365</v>
      </c>
      <c r="D18">
        <v>13186</v>
      </c>
      <c r="E18">
        <v>12414</v>
      </c>
      <c r="F18">
        <v>11418</v>
      </c>
    </row>
    <row r="19" spans="2:6" x14ac:dyDescent="0.3">
      <c r="B19">
        <v>9.5</v>
      </c>
      <c r="C19">
        <v>4734</v>
      </c>
      <c r="D19">
        <v>12755</v>
      </c>
      <c r="E19">
        <v>12187</v>
      </c>
      <c r="F19">
        <v>11089</v>
      </c>
    </row>
    <row r="20" spans="2:6" x14ac:dyDescent="0.3">
      <c r="B20">
        <v>10.5</v>
      </c>
      <c r="C20">
        <v>3602</v>
      </c>
      <c r="D20">
        <v>12113</v>
      </c>
      <c r="E20">
        <v>11799</v>
      </c>
      <c r="F20">
        <v>10851</v>
      </c>
    </row>
    <row r="21" spans="2:6" x14ac:dyDescent="0.3">
      <c r="B21">
        <v>11.5</v>
      </c>
      <c r="C21">
        <v>2811</v>
      </c>
      <c r="D21">
        <v>11985</v>
      </c>
      <c r="E21">
        <v>11551</v>
      </c>
      <c r="F21">
        <v>10518</v>
      </c>
    </row>
    <row r="22" spans="2:6" x14ac:dyDescent="0.3">
      <c r="B22">
        <v>12.5</v>
      </c>
      <c r="C22">
        <v>2189</v>
      </c>
      <c r="D22">
        <v>11592</v>
      </c>
      <c r="E22">
        <v>11009</v>
      </c>
      <c r="F22">
        <v>10267</v>
      </c>
    </row>
    <row r="23" spans="2:6" x14ac:dyDescent="0.3">
      <c r="B23">
        <v>13.5</v>
      </c>
      <c r="C23">
        <v>1709</v>
      </c>
      <c r="D23">
        <v>11008</v>
      </c>
      <c r="E23">
        <v>10648</v>
      </c>
      <c r="F23">
        <v>9833</v>
      </c>
    </row>
    <row r="24" spans="2:6" x14ac:dyDescent="0.3">
      <c r="B24">
        <v>14.5</v>
      </c>
      <c r="C24">
        <v>1401</v>
      </c>
      <c r="D24">
        <v>10648</v>
      </c>
      <c r="E24">
        <v>10449</v>
      </c>
      <c r="F24">
        <v>9626</v>
      </c>
    </row>
    <row r="25" spans="2:6" x14ac:dyDescent="0.3">
      <c r="B25">
        <v>15.5</v>
      </c>
      <c r="C25">
        <v>1164</v>
      </c>
      <c r="D25">
        <v>10255</v>
      </c>
      <c r="E25">
        <v>9941</v>
      </c>
      <c r="F25">
        <v>9563</v>
      </c>
    </row>
    <row r="26" spans="2:6" x14ac:dyDescent="0.3">
      <c r="B26">
        <v>16.5</v>
      </c>
      <c r="C26">
        <v>1009</v>
      </c>
      <c r="D26">
        <v>10026</v>
      </c>
      <c r="E26">
        <v>9636</v>
      </c>
      <c r="F26">
        <v>9315</v>
      </c>
    </row>
    <row r="27" spans="2:6" x14ac:dyDescent="0.3">
      <c r="B27">
        <v>17.5</v>
      </c>
      <c r="C27">
        <v>844</v>
      </c>
      <c r="D27">
        <v>9622</v>
      </c>
      <c r="E27">
        <v>9416</v>
      </c>
      <c r="F27">
        <v>8980</v>
      </c>
    </row>
    <row r="28" spans="2:6" x14ac:dyDescent="0.3">
      <c r="B28">
        <v>18.5</v>
      </c>
      <c r="C28">
        <v>760</v>
      </c>
      <c r="D28">
        <v>9234</v>
      </c>
      <c r="E28">
        <v>9208</v>
      </c>
      <c r="F28">
        <v>8668</v>
      </c>
    </row>
    <row r="29" spans="2:6" x14ac:dyDescent="0.3">
      <c r="B29">
        <v>19.5</v>
      </c>
      <c r="C29">
        <v>639</v>
      </c>
      <c r="D29">
        <v>9080</v>
      </c>
      <c r="E29">
        <v>8991</v>
      </c>
      <c r="F29">
        <v>8436</v>
      </c>
    </row>
    <row r="30" spans="2:6" x14ac:dyDescent="0.3">
      <c r="B30">
        <v>20.5</v>
      </c>
      <c r="C30">
        <v>528</v>
      </c>
      <c r="D30">
        <v>8803</v>
      </c>
      <c r="E30">
        <v>8743</v>
      </c>
      <c r="F30">
        <v>8364</v>
      </c>
    </row>
    <row r="31" spans="2:6" x14ac:dyDescent="0.3">
      <c r="B31">
        <v>21.5</v>
      </c>
      <c r="C31">
        <v>422</v>
      </c>
      <c r="D31">
        <v>8641</v>
      </c>
      <c r="E31">
        <v>8303</v>
      </c>
      <c r="F31">
        <v>8006</v>
      </c>
    </row>
    <row r="32" spans="2:6" x14ac:dyDescent="0.3">
      <c r="B32">
        <v>22.5</v>
      </c>
      <c r="C32">
        <v>369</v>
      </c>
      <c r="D32">
        <v>8208</v>
      </c>
      <c r="E32">
        <v>7982</v>
      </c>
      <c r="F32">
        <v>7845</v>
      </c>
    </row>
    <row r="33" spans="2:6" x14ac:dyDescent="0.3">
      <c r="B33">
        <v>23.5</v>
      </c>
      <c r="C33">
        <v>366</v>
      </c>
      <c r="D33">
        <v>8117</v>
      </c>
      <c r="E33">
        <v>7866</v>
      </c>
      <c r="F33">
        <v>7573</v>
      </c>
    </row>
    <row r="34" spans="2:6" x14ac:dyDescent="0.3">
      <c r="B34">
        <v>24.5</v>
      </c>
      <c r="C34">
        <v>306</v>
      </c>
      <c r="D34">
        <v>7780</v>
      </c>
      <c r="E34">
        <v>7619</v>
      </c>
      <c r="F34">
        <v>7367</v>
      </c>
    </row>
    <row r="35" spans="2:6" x14ac:dyDescent="0.3">
      <c r="B35">
        <v>25.5</v>
      </c>
      <c r="C35">
        <v>285</v>
      </c>
      <c r="D35">
        <v>7551</v>
      </c>
      <c r="E35">
        <v>7325</v>
      </c>
      <c r="F35">
        <v>7165</v>
      </c>
    </row>
    <row r="36" spans="2:6" x14ac:dyDescent="0.3">
      <c r="B36">
        <v>26.5</v>
      </c>
      <c r="C36">
        <v>217</v>
      </c>
      <c r="D36">
        <v>7230</v>
      </c>
      <c r="E36">
        <v>7069</v>
      </c>
      <c r="F36">
        <v>7001</v>
      </c>
    </row>
    <row r="37" spans="2:6" x14ac:dyDescent="0.3">
      <c r="B37">
        <v>27.5</v>
      </c>
      <c r="C37">
        <v>190</v>
      </c>
      <c r="D37">
        <v>7071</v>
      </c>
      <c r="E37">
        <v>6858</v>
      </c>
      <c r="F37">
        <v>6864</v>
      </c>
    </row>
    <row r="38" spans="2:6" x14ac:dyDescent="0.3">
      <c r="B38">
        <v>28.5</v>
      </c>
      <c r="C38">
        <v>175</v>
      </c>
      <c r="D38">
        <v>6884</v>
      </c>
      <c r="E38">
        <v>6659</v>
      </c>
      <c r="F38">
        <v>6732</v>
      </c>
    </row>
    <row r="39" spans="2:6" x14ac:dyDescent="0.3">
      <c r="B39">
        <v>29.5</v>
      </c>
      <c r="C39">
        <v>154</v>
      </c>
      <c r="D39">
        <v>6738</v>
      </c>
      <c r="E39">
        <v>6573</v>
      </c>
      <c r="F39">
        <v>6441</v>
      </c>
    </row>
    <row r="40" spans="2:6" x14ac:dyDescent="0.3">
      <c r="B40">
        <v>30.5</v>
      </c>
      <c r="C40">
        <v>166</v>
      </c>
      <c r="D40">
        <v>6490</v>
      </c>
      <c r="E40">
        <v>6322</v>
      </c>
      <c r="F40">
        <v>6211</v>
      </c>
    </row>
    <row r="41" spans="2:6" x14ac:dyDescent="0.3">
      <c r="B41">
        <v>31.5</v>
      </c>
      <c r="C41">
        <v>163</v>
      </c>
      <c r="D41">
        <v>6257</v>
      </c>
      <c r="E41">
        <v>6308</v>
      </c>
      <c r="F41">
        <v>5925</v>
      </c>
    </row>
    <row r="42" spans="2:6" x14ac:dyDescent="0.3">
      <c r="B42">
        <v>32.5</v>
      </c>
      <c r="C42">
        <v>123</v>
      </c>
      <c r="D42">
        <v>6081</v>
      </c>
      <c r="E42">
        <v>6027</v>
      </c>
      <c r="F42">
        <v>5918</v>
      </c>
    </row>
    <row r="43" spans="2:6" x14ac:dyDescent="0.3">
      <c r="B43">
        <v>33.5</v>
      </c>
      <c r="C43">
        <v>103</v>
      </c>
      <c r="D43">
        <v>6059</v>
      </c>
      <c r="E43">
        <v>5949</v>
      </c>
      <c r="F43">
        <v>5817</v>
      </c>
    </row>
    <row r="44" spans="2:6" x14ac:dyDescent="0.3">
      <c r="B44">
        <v>34.5</v>
      </c>
      <c r="C44">
        <v>109</v>
      </c>
      <c r="D44">
        <v>5823</v>
      </c>
      <c r="E44">
        <v>5663</v>
      </c>
      <c r="F44">
        <v>5720</v>
      </c>
    </row>
    <row r="45" spans="2:6" x14ac:dyDescent="0.3">
      <c r="B45">
        <v>35.5</v>
      </c>
      <c r="C45">
        <v>80</v>
      </c>
      <c r="D45">
        <v>5746</v>
      </c>
      <c r="E45">
        <v>5568</v>
      </c>
      <c r="F45">
        <v>5460</v>
      </c>
    </row>
    <row r="46" spans="2:6" x14ac:dyDescent="0.3">
      <c r="B46">
        <v>36.5</v>
      </c>
      <c r="C46">
        <v>80</v>
      </c>
      <c r="D46">
        <v>5616</v>
      </c>
      <c r="E46">
        <v>5507</v>
      </c>
      <c r="F46">
        <v>5344</v>
      </c>
    </row>
    <row r="47" spans="2:6" x14ac:dyDescent="0.3">
      <c r="B47">
        <v>37.5</v>
      </c>
      <c r="C47">
        <v>73</v>
      </c>
      <c r="D47">
        <v>5386</v>
      </c>
      <c r="E47">
        <v>5236</v>
      </c>
      <c r="F47">
        <v>5169</v>
      </c>
    </row>
    <row r="48" spans="2:6" x14ac:dyDescent="0.3">
      <c r="B48">
        <v>38.5</v>
      </c>
      <c r="C48">
        <v>66</v>
      </c>
      <c r="D48">
        <v>5369</v>
      </c>
      <c r="E48">
        <v>5266</v>
      </c>
      <c r="F48">
        <v>5065</v>
      </c>
    </row>
    <row r="49" spans="2:6" x14ac:dyDescent="0.3">
      <c r="B49">
        <v>39.5</v>
      </c>
      <c r="C49">
        <v>60</v>
      </c>
      <c r="D49">
        <v>5095</v>
      </c>
      <c r="E49">
        <v>5106</v>
      </c>
      <c r="F49">
        <v>5001</v>
      </c>
    </row>
    <row r="50" spans="2:6" x14ac:dyDescent="0.3">
      <c r="B50">
        <v>40.5</v>
      </c>
      <c r="C50">
        <v>68</v>
      </c>
      <c r="D50">
        <v>5049</v>
      </c>
      <c r="E50">
        <v>4687</v>
      </c>
      <c r="F50">
        <v>4907</v>
      </c>
    </row>
    <row r="51" spans="2:6" x14ac:dyDescent="0.3">
      <c r="B51">
        <v>41.5</v>
      </c>
      <c r="C51">
        <v>58</v>
      </c>
      <c r="D51">
        <v>4841</v>
      </c>
      <c r="E51">
        <v>4893</v>
      </c>
      <c r="F51">
        <v>4611</v>
      </c>
    </row>
    <row r="52" spans="2:6" x14ac:dyDescent="0.3">
      <c r="B52">
        <v>42.5</v>
      </c>
      <c r="C52">
        <v>53</v>
      </c>
      <c r="D52">
        <v>4735</v>
      </c>
      <c r="E52">
        <v>4731</v>
      </c>
      <c r="F52">
        <v>4687</v>
      </c>
    </row>
    <row r="53" spans="2:6" x14ac:dyDescent="0.3">
      <c r="B53">
        <v>43.5</v>
      </c>
      <c r="C53">
        <v>40</v>
      </c>
      <c r="D53">
        <v>4655</v>
      </c>
      <c r="E53">
        <v>4553</v>
      </c>
      <c r="F53">
        <v>4481</v>
      </c>
    </row>
    <row r="54" spans="2:6" x14ac:dyDescent="0.3">
      <c r="B54">
        <v>44.5</v>
      </c>
      <c r="C54">
        <v>49</v>
      </c>
      <c r="D54">
        <v>4477</v>
      </c>
      <c r="E54">
        <v>4415</v>
      </c>
      <c r="F54">
        <v>4366</v>
      </c>
    </row>
    <row r="55" spans="2:6" x14ac:dyDescent="0.3">
      <c r="B55">
        <v>45.5</v>
      </c>
      <c r="C55">
        <v>49</v>
      </c>
      <c r="D55">
        <v>4285</v>
      </c>
      <c r="E55">
        <v>4299</v>
      </c>
      <c r="F55">
        <v>4383</v>
      </c>
    </row>
    <row r="56" spans="2:6" x14ac:dyDescent="0.3">
      <c r="B56">
        <v>46.5</v>
      </c>
      <c r="C56">
        <v>30</v>
      </c>
      <c r="D56">
        <v>4295</v>
      </c>
      <c r="E56">
        <v>4385</v>
      </c>
      <c r="F56">
        <v>4300</v>
      </c>
    </row>
    <row r="57" spans="2:6" x14ac:dyDescent="0.3">
      <c r="B57">
        <v>47.5</v>
      </c>
      <c r="C57">
        <v>36</v>
      </c>
      <c r="D57">
        <v>4211</v>
      </c>
      <c r="E57">
        <v>4025</v>
      </c>
      <c r="F57">
        <v>4080</v>
      </c>
    </row>
    <row r="58" spans="2:6" x14ac:dyDescent="0.3">
      <c r="B58">
        <v>48.5</v>
      </c>
      <c r="C58">
        <v>34</v>
      </c>
      <c r="D58">
        <v>4107</v>
      </c>
      <c r="E58">
        <v>3987</v>
      </c>
      <c r="F58">
        <v>4109</v>
      </c>
    </row>
    <row r="59" spans="2:6" x14ac:dyDescent="0.3">
      <c r="B59">
        <v>49.5</v>
      </c>
      <c r="C59">
        <v>31</v>
      </c>
      <c r="D59">
        <v>4031</v>
      </c>
      <c r="E59">
        <v>4022</v>
      </c>
      <c r="F59">
        <v>3909</v>
      </c>
    </row>
    <row r="60" spans="2:6" x14ac:dyDescent="0.3">
      <c r="B60">
        <v>50.5</v>
      </c>
      <c r="C60">
        <v>16</v>
      </c>
      <c r="D60">
        <v>3981</v>
      </c>
      <c r="E60">
        <v>3890</v>
      </c>
      <c r="F60">
        <v>4007</v>
      </c>
    </row>
    <row r="61" spans="2:6" x14ac:dyDescent="0.3">
      <c r="B61">
        <v>51.5</v>
      </c>
      <c r="C61">
        <v>21</v>
      </c>
      <c r="D61">
        <v>3796</v>
      </c>
      <c r="E61">
        <v>3789</v>
      </c>
      <c r="F61">
        <v>3830</v>
      </c>
    </row>
    <row r="62" spans="2:6" x14ac:dyDescent="0.3">
      <c r="B62">
        <v>52.5</v>
      </c>
      <c r="C62">
        <v>28</v>
      </c>
      <c r="D62">
        <v>3754</v>
      </c>
      <c r="E62">
        <v>3729</v>
      </c>
      <c r="F62">
        <v>3755</v>
      </c>
    </row>
    <row r="63" spans="2:6" x14ac:dyDescent="0.3">
      <c r="B63">
        <v>53.5</v>
      </c>
      <c r="C63">
        <v>32</v>
      </c>
      <c r="D63">
        <v>3665</v>
      </c>
      <c r="E63">
        <v>3674</v>
      </c>
      <c r="F63">
        <v>3714</v>
      </c>
    </row>
    <row r="64" spans="2:6" x14ac:dyDescent="0.3">
      <c r="B64">
        <v>54.5</v>
      </c>
      <c r="C64">
        <v>24</v>
      </c>
      <c r="D64">
        <v>3555</v>
      </c>
      <c r="E64">
        <v>3501</v>
      </c>
      <c r="F64">
        <v>3622</v>
      </c>
    </row>
    <row r="65" spans="2:6" x14ac:dyDescent="0.3">
      <c r="B65">
        <v>55.5</v>
      </c>
      <c r="C65">
        <v>21</v>
      </c>
      <c r="D65">
        <v>3641</v>
      </c>
      <c r="E65">
        <v>3367</v>
      </c>
      <c r="F65">
        <v>3556</v>
      </c>
    </row>
    <row r="66" spans="2:6" x14ac:dyDescent="0.3">
      <c r="B66">
        <v>56.5</v>
      </c>
      <c r="C66">
        <v>22</v>
      </c>
      <c r="D66">
        <v>3480</v>
      </c>
      <c r="E66">
        <v>3416</v>
      </c>
      <c r="F66">
        <v>3381</v>
      </c>
    </row>
    <row r="67" spans="2:6" x14ac:dyDescent="0.3">
      <c r="B67">
        <v>57.5</v>
      </c>
      <c r="C67">
        <v>14</v>
      </c>
      <c r="D67">
        <v>3336</v>
      </c>
      <c r="E67">
        <v>3334</v>
      </c>
      <c r="F67">
        <v>3321</v>
      </c>
    </row>
    <row r="68" spans="2:6" x14ac:dyDescent="0.3">
      <c r="B68">
        <v>58.5</v>
      </c>
      <c r="C68">
        <v>22</v>
      </c>
      <c r="D68">
        <v>3201</v>
      </c>
      <c r="E68">
        <v>3361</v>
      </c>
      <c r="F68">
        <v>3262</v>
      </c>
    </row>
    <row r="69" spans="2:6" x14ac:dyDescent="0.3">
      <c r="B69">
        <v>59.5</v>
      </c>
      <c r="C69">
        <v>20</v>
      </c>
      <c r="D69">
        <v>3121</v>
      </c>
      <c r="E69">
        <v>3181</v>
      </c>
      <c r="F69">
        <v>3191</v>
      </c>
    </row>
    <row r="70" spans="2:6" x14ac:dyDescent="0.3">
      <c r="B70">
        <v>60.5</v>
      </c>
      <c r="C70">
        <v>11</v>
      </c>
      <c r="D70">
        <v>3075</v>
      </c>
      <c r="E70">
        <v>3171</v>
      </c>
      <c r="F70">
        <v>3089</v>
      </c>
    </row>
    <row r="71" spans="2:6" x14ac:dyDescent="0.3">
      <c r="B71">
        <v>61.5</v>
      </c>
      <c r="C71">
        <v>16</v>
      </c>
      <c r="D71">
        <v>3027</v>
      </c>
      <c r="E71">
        <v>3111</v>
      </c>
      <c r="F71">
        <v>3059</v>
      </c>
    </row>
    <row r="72" spans="2:6" x14ac:dyDescent="0.3">
      <c r="B72">
        <v>62.5</v>
      </c>
      <c r="C72">
        <v>24</v>
      </c>
      <c r="D72">
        <v>3105</v>
      </c>
      <c r="E72">
        <v>2963</v>
      </c>
      <c r="F72">
        <v>2954</v>
      </c>
    </row>
    <row r="73" spans="2:6" x14ac:dyDescent="0.3">
      <c r="B73">
        <v>63.5</v>
      </c>
      <c r="C73">
        <v>11</v>
      </c>
      <c r="D73">
        <v>2930</v>
      </c>
      <c r="E73">
        <v>2934</v>
      </c>
      <c r="F73">
        <v>3013</v>
      </c>
    </row>
    <row r="74" spans="2:6" x14ac:dyDescent="0.3">
      <c r="B74">
        <v>64.5</v>
      </c>
      <c r="C74">
        <v>16</v>
      </c>
      <c r="D74">
        <v>2872</v>
      </c>
      <c r="E74">
        <v>2968</v>
      </c>
      <c r="F74">
        <v>3005</v>
      </c>
    </row>
    <row r="75" spans="2:6" x14ac:dyDescent="0.3">
      <c r="B75">
        <v>65.5</v>
      </c>
      <c r="C75">
        <v>11</v>
      </c>
      <c r="D75">
        <v>2808</v>
      </c>
      <c r="E75">
        <v>2876</v>
      </c>
      <c r="F75">
        <v>2746</v>
      </c>
    </row>
    <row r="76" spans="2:6" x14ac:dyDescent="0.3">
      <c r="B76">
        <v>66.5</v>
      </c>
      <c r="C76">
        <v>12</v>
      </c>
      <c r="D76">
        <v>2814</v>
      </c>
      <c r="E76">
        <v>2817</v>
      </c>
      <c r="F76">
        <v>2762</v>
      </c>
    </row>
    <row r="77" spans="2:6" x14ac:dyDescent="0.3">
      <c r="B77">
        <v>67.5</v>
      </c>
      <c r="C77">
        <v>18</v>
      </c>
      <c r="D77">
        <v>2695</v>
      </c>
      <c r="E77">
        <v>2689</v>
      </c>
      <c r="F77">
        <v>2882</v>
      </c>
    </row>
    <row r="78" spans="2:6" x14ac:dyDescent="0.3">
      <c r="B78">
        <v>68.5</v>
      </c>
      <c r="C78">
        <v>13</v>
      </c>
      <c r="D78">
        <v>2688</v>
      </c>
      <c r="E78">
        <v>2633</v>
      </c>
      <c r="F78">
        <v>2793</v>
      </c>
    </row>
    <row r="79" spans="2:6" x14ac:dyDescent="0.3">
      <c r="B79">
        <v>69.5</v>
      </c>
      <c r="C79">
        <v>11</v>
      </c>
      <c r="D79">
        <v>2731</v>
      </c>
      <c r="E79">
        <v>2602</v>
      </c>
      <c r="F79">
        <v>2580</v>
      </c>
    </row>
    <row r="80" spans="2:6" x14ac:dyDescent="0.3">
      <c r="B80">
        <v>70.5</v>
      </c>
      <c r="C80">
        <v>13</v>
      </c>
      <c r="D80">
        <v>2619</v>
      </c>
      <c r="E80">
        <v>2605</v>
      </c>
      <c r="F80">
        <v>2613</v>
      </c>
    </row>
    <row r="81" spans="2:6" x14ac:dyDescent="0.3">
      <c r="B81">
        <v>71.5</v>
      </c>
      <c r="C81">
        <v>7</v>
      </c>
      <c r="D81">
        <v>2582</v>
      </c>
      <c r="E81">
        <v>2530</v>
      </c>
      <c r="F81">
        <v>2492</v>
      </c>
    </row>
    <row r="82" spans="2:6" x14ac:dyDescent="0.3">
      <c r="B82">
        <v>72.5</v>
      </c>
      <c r="C82">
        <v>9</v>
      </c>
      <c r="D82">
        <v>2502</v>
      </c>
      <c r="E82">
        <v>2409</v>
      </c>
      <c r="F82">
        <v>2544</v>
      </c>
    </row>
    <row r="83" spans="2:6" x14ac:dyDescent="0.3">
      <c r="B83">
        <v>73.5</v>
      </c>
      <c r="C83">
        <v>10</v>
      </c>
      <c r="D83">
        <v>2408</v>
      </c>
      <c r="E83">
        <v>2520</v>
      </c>
      <c r="F83">
        <v>2543</v>
      </c>
    </row>
    <row r="84" spans="2:6" x14ac:dyDescent="0.3">
      <c r="B84">
        <v>74.5</v>
      </c>
      <c r="C84">
        <v>2</v>
      </c>
      <c r="D84">
        <v>2343</v>
      </c>
      <c r="E84">
        <v>2504</v>
      </c>
      <c r="F84">
        <v>2479</v>
      </c>
    </row>
    <row r="85" spans="2:6" x14ac:dyDescent="0.3">
      <c r="B85">
        <v>75.5</v>
      </c>
      <c r="C85">
        <v>2</v>
      </c>
      <c r="D85">
        <v>2308</v>
      </c>
      <c r="E85">
        <v>2361</v>
      </c>
      <c r="F85">
        <v>2327</v>
      </c>
    </row>
    <row r="86" spans="2:6" x14ac:dyDescent="0.3">
      <c r="B86">
        <v>76.5</v>
      </c>
      <c r="C86">
        <v>5</v>
      </c>
      <c r="D86">
        <v>2208</v>
      </c>
      <c r="E86">
        <v>2257</v>
      </c>
      <c r="F86">
        <v>2345</v>
      </c>
    </row>
    <row r="87" spans="2:6" x14ac:dyDescent="0.3">
      <c r="B87">
        <v>77.5</v>
      </c>
      <c r="C87">
        <v>8</v>
      </c>
      <c r="D87">
        <v>2248</v>
      </c>
      <c r="E87">
        <v>2170</v>
      </c>
      <c r="F87">
        <v>2337</v>
      </c>
    </row>
    <row r="88" spans="2:6" x14ac:dyDescent="0.3">
      <c r="B88">
        <v>78.5</v>
      </c>
      <c r="C88">
        <v>9</v>
      </c>
      <c r="D88">
        <v>2230</v>
      </c>
      <c r="E88">
        <v>2219</v>
      </c>
      <c r="F88">
        <v>2202</v>
      </c>
    </row>
    <row r="89" spans="2:6" x14ac:dyDescent="0.3">
      <c r="B89">
        <v>79.5</v>
      </c>
      <c r="C89">
        <v>9</v>
      </c>
      <c r="D89">
        <v>2163</v>
      </c>
      <c r="E89">
        <v>2185</v>
      </c>
      <c r="F89">
        <v>2137</v>
      </c>
    </row>
    <row r="90" spans="2:6" x14ac:dyDescent="0.3">
      <c r="B90">
        <v>80.5</v>
      </c>
      <c r="C90">
        <v>6</v>
      </c>
      <c r="D90">
        <v>2141</v>
      </c>
      <c r="E90">
        <v>2125</v>
      </c>
      <c r="F90">
        <v>2155</v>
      </c>
    </row>
    <row r="91" spans="2:6" x14ac:dyDescent="0.3">
      <c r="B91">
        <v>81.5</v>
      </c>
      <c r="C91">
        <v>6</v>
      </c>
      <c r="D91">
        <v>2049</v>
      </c>
      <c r="E91">
        <v>2066</v>
      </c>
      <c r="F91">
        <v>2032</v>
      </c>
    </row>
    <row r="92" spans="2:6" x14ac:dyDescent="0.3">
      <c r="B92">
        <v>82.5</v>
      </c>
      <c r="C92">
        <v>6</v>
      </c>
      <c r="D92">
        <v>2129</v>
      </c>
      <c r="E92">
        <v>2124</v>
      </c>
      <c r="F92">
        <v>2112</v>
      </c>
    </row>
    <row r="93" spans="2:6" x14ac:dyDescent="0.3">
      <c r="B93">
        <v>83.5</v>
      </c>
      <c r="C93">
        <v>3</v>
      </c>
      <c r="D93">
        <v>2061</v>
      </c>
      <c r="E93">
        <v>1954</v>
      </c>
      <c r="F93">
        <v>2151</v>
      </c>
    </row>
    <row r="94" spans="2:6" x14ac:dyDescent="0.3">
      <c r="B94">
        <v>84.5</v>
      </c>
      <c r="C94">
        <v>7</v>
      </c>
      <c r="D94">
        <v>1963</v>
      </c>
      <c r="E94">
        <v>2033</v>
      </c>
      <c r="F94">
        <v>2056</v>
      </c>
    </row>
    <row r="95" spans="2:6" x14ac:dyDescent="0.3">
      <c r="B95">
        <v>85.5</v>
      </c>
      <c r="C95">
        <v>1</v>
      </c>
      <c r="D95">
        <v>2019</v>
      </c>
      <c r="E95">
        <v>1830</v>
      </c>
      <c r="F95">
        <v>2037</v>
      </c>
    </row>
    <row r="96" spans="2:6" x14ac:dyDescent="0.3">
      <c r="B96">
        <v>86.5</v>
      </c>
      <c r="C96">
        <v>4</v>
      </c>
      <c r="D96">
        <v>1945</v>
      </c>
      <c r="E96">
        <v>1953</v>
      </c>
      <c r="F96">
        <v>1902</v>
      </c>
    </row>
    <row r="97" spans="2:6" x14ac:dyDescent="0.3">
      <c r="B97">
        <v>87.5</v>
      </c>
      <c r="C97">
        <v>7</v>
      </c>
      <c r="D97">
        <v>1831</v>
      </c>
      <c r="E97">
        <v>1914</v>
      </c>
      <c r="F97">
        <v>1912</v>
      </c>
    </row>
    <row r="98" spans="2:6" x14ac:dyDescent="0.3">
      <c r="B98">
        <v>88.5</v>
      </c>
      <c r="C98">
        <v>8</v>
      </c>
      <c r="D98">
        <v>1959</v>
      </c>
      <c r="E98">
        <v>1901</v>
      </c>
      <c r="F98">
        <v>1865</v>
      </c>
    </row>
    <row r="99" spans="2:6" x14ac:dyDescent="0.3">
      <c r="B99">
        <v>89.5</v>
      </c>
      <c r="C99">
        <v>0</v>
      </c>
      <c r="D99">
        <v>1804</v>
      </c>
      <c r="E99">
        <v>1802</v>
      </c>
      <c r="F99">
        <v>1850</v>
      </c>
    </row>
    <row r="100" spans="2:6" x14ac:dyDescent="0.3">
      <c r="B100">
        <v>90.5</v>
      </c>
      <c r="C100">
        <v>5</v>
      </c>
      <c r="D100">
        <v>1820</v>
      </c>
      <c r="E100">
        <v>1820</v>
      </c>
      <c r="F100">
        <v>1781</v>
      </c>
    </row>
    <row r="101" spans="2:6" x14ac:dyDescent="0.3">
      <c r="B101">
        <v>91.5</v>
      </c>
      <c r="C101">
        <v>5</v>
      </c>
      <c r="D101">
        <v>1745</v>
      </c>
      <c r="E101">
        <v>1717</v>
      </c>
      <c r="F101">
        <v>1841</v>
      </c>
    </row>
    <row r="102" spans="2:6" x14ac:dyDescent="0.3">
      <c r="B102">
        <v>92.5</v>
      </c>
      <c r="C102">
        <v>4</v>
      </c>
      <c r="D102">
        <v>1746</v>
      </c>
      <c r="E102">
        <v>1760</v>
      </c>
      <c r="F102">
        <v>1820</v>
      </c>
    </row>
    <row r="103" spans="2:6" x14ac:dyDescent="0.3">
      <c r="B103">
        <v>93.5</v>
      </c>
      <c r="C103">
        <v>4</v>
      </c>
      <c r="D103">
        <v>1714</v>
      </c>
      <c r="E103">
        <v>1695</v>
      </c>
      <c r="F103">
        <v>1745</v>
      </c>
    </row>
    <row r="104" spans="2:6" x14ac:dyDescent="0.3">
      <c r="B104">
        <v>94.5</v>
      </c>
      <c r="C104">
        <v>6</v>
      </c>
      <c r="D104">
        <v>1637</v>
      </c>
      <c r="E104">
        <v>1674</v>
      </c>
      <c r="F104">
        <v>1726</v>
      </c>
    </row>
    <row r="105" spans="2:6" x14ac:dyDescent="0.3">
      <c r="B105">
        <v>95.5</v>
      </c>
      <c r="C105">
        <v>4</v>
      </c>
      <c r="D105">
        <v>1689</v>
      </c>
      <c r="E105">
        <v>1698</v>
      </c>
      <c r="F105">
        <v>1693</v>
      </c>
    </row>
    <row r="106" spans="2:6" x14ac:dyDescent="0.3">
      <c r="B106">
        <v>96.5</v>
      </c>
      <c r="C106">
        <v>0</v>
      </c>
      <c r="D106">
        <v>1629</v>
      </c>
      <c r="E106">
        <v>1697</v>
      </c>
      <c r="F106">
        <v>1717</v>
      </c>
    </row>
    <row r="107" spans="2:6" x14ac:dyDescent="0.3">
      <c r="B107">
        <v>97.5</v>
      </c>
      <c r="C107">
        <v>1</v>
      </c>
      <c r="D107">
        <v>1589</v>
      </c>
      <c r="E107">
        <v>1683</v>
      </c>
      <c r="F107">
        <v>1644</v>
      </c>
    </row>
    <row r="108" spans="2:6" x14ac:dyDescent="0.3">
      <c r="B108">
        <v>98.5</v>
      </c>
      <c r="C108">
        <v>1</v>
      </c>
      <c r="D108">
        <v>1630</v>
      </c>
      <c r="E108">
        <v>1578</v>
      </c>
      <c r="F108">
        <v>1571</v>
      </c>
    </row>
    <row r="109" spans="2:6" x14ac:dyDescent="0.3">
      <c r="B109">
        <v>99.5</v>
      </c>
      <c r="C109">
        <v>0</v>
      </c>
      <c r="D109">
        <v>1580</v>
      </c>
      <c r="E109">
        <v>1579</v>
      </c>
      <c r="F109">
        <v>1584</v>
      </c>
    </row>
    <row r="110" spans="2:6" x14ac:dyDescent="0.3">
      <c r="B110">
        <v>100.5</v>
      </c>
      <c r="C110">
        <v>3</v>
      </c>
      <c r="D110">
        <v>1502</v>
      </c>
      <c r="E110">
        <v>1575</v>
      </c>
      <c r="F110">
        <v>1527</v>
      </c>
    </row>
    <row r="111" spans="2:6" x14ac:dyDescent="0.3">
      <c r="B111">
        <v>101.5</v>
      </c>
      <c r="C111">
        <v>1</v>
      </c>
      <c r="D111">
        <v>1478</v>
      </c>
      <c r="E111">
        <v>1517</v>
      </c>
      <c r="F111">
        <v>1496</v>
      </c>
    </row>
    <row r="112" spans="2:6" x14ac:dyDescent="0.3">
      <c r="B112">
        <v>102.5</v>
      </c>
      <c r="C112">
        <v>3</v>
      </c>
      <c r="D112">
        <v>1436</v>
      </c>
      <c r="E112">
        <v>1523</v>
      </c>
      <c r="F112">
        <v>1529</v>
      </c>
    </row>
    <row r="113" spans="2:6" x14ac:dyDescent="0.3">
      <c r="B113">
        <v>103.5</v>
      </c>
      <c r="C113">
        <v>3</v>
      </c>
      <c r="D113">
        <v>1380</v>
      </c>
      <c r="E113">
        <v>1457</v>
      </c>
      <c r="F113">
        <v>1525</v>
      </c>
    </row>
    <row r="114" spans="2:6" x14ac:dyDescent="0.3">
      <c r="B114">
        <v>104.5</v>
      </c>
      <c r="C114">
        <v>2</v>
      </c>
      <c r="D114">
        <v>1390</v>
      </c>
      <c r="E114">
        <v>1474</v>
      </c>
      <c r="F114">
        <v>1514</v>
      </c>
    </row>
    <row r="115" spans="2:6" x14ac:dyDescent="0.3">
      <c r="B115">
        <v>105.5</v>
      </c>
      <c r="C115">
        <v>3</v>
      </c>
      <c r="D115">
        <v>1369</v>
      </c>
      <c r="E115">
        <v>1401</v>
      </c>
      <c r="F115">
        <v>1377</v>
      </c>
    </row>
    <row r="116" spans="2:6" x14ac:dyDescent="0.3">
      <c r="B116">
        <v>106.5</v>
      </c>
      <c r="C116">
        <v>3</v>
      </c>
      <c r="D116">
        <v>1440</v>
      </c>
      <c r="E116">
        <v>1461</v>
      </c>
      <c r="F116">
        <v>1399</v>
      </c>
    </row>
    <row r="117" spans="2:6" x14ac:dyDescent="0.3">
      <c r="B117">
        <v>107.5</v>
      </c>
      <c r="C117">
        <v>4</v>
      </c>
      <c r="D117">
        <v>1430</v>
      </c>
      <c r="E117">
        <v>1367</v>
      </c>
      <c r="F117">
        <v>1438</v>
      </c>
    </row>
    <row r="118" spans="2:6" x14ac:dyDescent="0.3">
      <c r="B118">
        <v>108.5</v>
      </c>
      <c r="C118">
        <v>4</v>
      </c>
      <c r="D118">
        <v>1391</v>
      </c>
      <c r="E118">
        <v>1308</v>
      </c>
      <c r="F118">
        <v>1408</v>
      </c>
    </row>
    <row r="119" spans="2:6" x14ac:dyDescent="0.3">
      <c r="B119">
        <v>109.5</v>
      </c>
      <c r="C119">
        <v>3</v>
      </c>
      <c r="D119">
        <v>1313</v>
      </c>
      <c r="E119">
        <v>1295</v>
      </c>
      <c r="F119">
        <v>1339</v>
      </c>
    </row>
    <row r="120" spans="2:6" x14ac:dyDescent="0.3">
      <c r="B120">
        <v>110.5</v>
      </c>
      <c r="C120">
        <v>3</v>
      </c>
      <c r="D120">
        <v>1291</v>
      </c>
      <c r="E120">
        <v>1319</v>
      </c>
      <c r="F120">
        <v>1300</v>
      </c>
    </row>
    <row r="121" spans="2:6" x14ac:dyDescent="0.3">
      <c r="B121">
        <v>111.5</v>
      </c>
      <c r="C121">
        <v>3</v>
      </c>
      <c r="D121">
        <v>1295</v>
      </c>
      <c r="E121">
        <v>1267</v>
      </c>
      <c r="F121">
        <v>1301</v>
      </c>
    </row>
    <row r="122" spans="2:6" x14ac:dyDescent="0.3">
      <c r="B122">
        <v>112.5</v>
      </c>
      <c r="C122">
        <v>3</v>
      </c>
      <c r="D122">
        <v>1226</v>
      </c>
      <c r="E122">
        <v>1239</v>
      </c>
      <c r="F122">
        <v>1277</v>
      </c>
    </row>
    <row r="123" spans="2:6" x14ac:dyDescent="0.3">
      <c r="B123">
        <v>113.5</v>
      </c>
      <c r="C123">
        <v>2</v>
      </c>
      <c r="D123">
        <v>1280</v>
      </c>
      <c r="E123">
        <v>1246</v>
      </c>
      <c r="F123">
        <v>1346</v>
      </c>
    </row>
    <row r="124" spans="2:6" x14ac:dyDescent="0.3">
      <c r="B124">
        <v>114.5</v>
      </c>
      <c r="C124">
        <v>2</v>
      </c>
      <c r="D124">
        <v>1286</v>
      </c>
      <c r="E124">
        <v>1196</v>
      </c>
      <c r="F124">
        <v>1270</v>
      </c>
    </row>
    <row r="125" spans="2:6" x14ac:dyDescent="0.3">
      <c r="B125">
        <v>115.5</v>
      </c>
      <c r="C125">
        <v>1</v>
      </c>
      <c r="D125">
        <v>1169</v>
      </c>
      <c r="E125">
        <v>1185</v>
      </c>
      <c r="F125">
        <v>1239</v>
      </c>
    </row>
    <row r="126" spans="2:6" x14ac:dyDescent="0.3">
      <c r="B126">
        <v>116.5</v>
      </c>
      <c r="C126">
        <v>4</v>
      </c>
      <c r="D126">
        <v>1159</v>
      </c>
      <c r="E126">
        <v>1194</v>
      </c>
      <c r="F126">
        <v>1236</v>
      </c>
    </row>
    <row r="127" spans="2:6" x14ac:dyDescent="0.3">
      <c r="B127">
        <v>117.5</v>
      </c>
      <c r="C127">
        <v>1</v>
      </c>
      <c r="D127">
        <v>1078</v>
      </c>
      <c r="E127">
        <v>1100</v>
      </c>
      <c r="F127">
        <v>1263</v>
      </c>
    </row>
    <row r="128" spans="2:6" x14ac:dyDescent="0.3">
      <c r="B128">
        <v>118.5</v>
      </c>
      <c r="C128">
        <v>1</v>
      </c>
      <c r="D128">
        <v>1149</v>
      </c>
      <c r="E128">
        <v>1162</v>
      </c>
      <c r="F128">
        <v>1247</v>
      </c>
    </row>
    <row r="129" spans="2:6" x14ac:dyDescent="0.3">
      <c r="B129">
        <v>119.5</v>
      </c>
      <c r="C129">
        <v>2</v>
      </c>
      <c r="D129">
        <v>1126</v>
      </c>
      <c r="E129">
        <v>1146</v>
      </c>
      <c r="F129">
        <v>1146</v>
      </c>
    </row>
    <row r="130" spans="2:6" x14ac:dyDescent="0.3">
      <c r="B130">
        <v>120.5</v>
      </c>
      <c r="C130">
        <v>0</v>
      </c>
      <c r="D130">
        <v>1187</v>
      </c>
      <c r="E130">
        <v>1102</v>
      </c>
      <c r="F130">
        <v>1124</v>
      </c>
    </row>
    <row r="131" spans="2:6" x14ac:dyDescent="0.3">
      <c r="B131">
        <v>121.5</v>
      </c>
      <c r="C131">
        <v>3</v>
      </c>
      <c r="D131">
        <v>1098</v>
      </c>
      <c r="E131">
        <v>1080</v>
      </c>
      <c r="F131">
        <v>1170</v>
      </c>
    </row>
    <row r="132" spans="2:6" x14ac:dyDescent="0.3">
      <c r="B132">
        <v>122.5</v>
      </c>
      <c r="C132">
        <v>0</v>
      </c>
      <c r="D132">
        <v>1080</v>
      </c>
      <c r="E132">
        <v>1121</v>
      </c>
      <c r="F132">
        <v>1088</v>
      </c>
    </row>
    <row r="133" spans="2:6" x14ac:dyDescent="0.3">
      <c r="B133">
        <v>123.5</v>
      </c>
      <c r="C133">
        <v>3</v>
      </c>
      <c r="D133">
        <v>1042</v>
      </c>
      <c r="E133">
        <v>1132</v>
      </c>
      <c r="F133">
        <v>1077</v>
      </c>
    </row>
    <row r="134" spans="2:6" x14ac:dyDescent="0.3">
      <c r="B134">
        <v>124.5</v>
      </c>
      <c r="C134">
        <v>2</v>
      </c>
      <c r="D134">
        <v>1055</v>
      </c>
      <c r="E134">
        <v>1063</v>
      </c>
      <c r="F134">
        <v>1086</v>
      </c>
    </row>
    <row r="135" spans="2:6" x14ac:dyDescent="0.3">
      <c r="B135">
        <v>125.5</v>
      </c>
      <c r="C135">
        <v>2</v>
      </c>
      <c r="D135">
        <v>1045</v>
      </c>
      <c r="E135">
        <v>1059</v>
      </c>
      <c r="F135">
        <v>1099</v>
      </c>
    </row>
    <row r="136" spans="2:6" x14ac:dyDescent="0.3">
      <c r="B136">
        <v>126.5</v>
      </c>
      <c r="C136">
        <v>2</v>
      </c>
      <c r="D136">
        <v>1058</v>
      </c>
      <c r="E136">
        <v>1094</v>
      </c>
      <c r="F136">
        <v>972</v>
      </c>
    </row>
    <row r="137" spans="2:6" x14ac:dyDescent="0.3">
      <c r="B137">
        <v>127.5</v>
      </c>
      <c r="C137">
        <v>1</v>
      </c>
      <c r="D137">
        <v>1038</v>
      </c>
      <c r="E137">
        <v>999</v>
      </c>
      <c r="F137">
        <v>1038</v>
      </c>
    </row>
    <row r="138" spans="2:6" x14ac:dyDescent="0.3">
      <c r="B138">
        <v>128.5</v>
      </c>
      <c r="C138">
        <v>1</v>
      </c>
      <c r="D138">
        <v>999</v>
      </c>
      <c r="E138">
        <v>906</v>
      </c>
      <c r="F138">
        <v>1067</v>
      </c>
    </row>
    <row r="139" spans="2:6" x14ac:dyDescent="0.3">
      <c r="B139">
        <v>129.5</v>
      </c>
      <c r="C139">
        <v>4</v>
      </c>
      <c r="D139">
        <v>989</v>
      </c>
      <c r="E139">
        <v>1027</v>
      </c>
      <c r="F139">
        <v>1010</v>
      </c>
    </row>
    <row r="140" spans="2:6" x14ac:dyDescent="0.3">
      <c r="B140">
        <v>130.5</v>
      </c>
      <c r="C140">
        <v>0</v>
      </c>
      <c r="D140">
        <v>973</v>
      </c>
      <c r="E140">
        <v>1009</v>
      </c>
      <c r="F140">
        <v>940</v>
      </c>
    </row>
    <row r="141" spans="2:6" x14ac:dyDescent="0.3">
      <c r="B141">
        <v>131.5</v>
      </c>
      <c r="C141">
        <v>1</v>
      </c>
      <c r="D141">
        <v>979</v>
      </c>
      <c r="E141">
        <v>966</v>
      </c>
      <c r="F141">
        <v>1009</v>
      </c>
    </row>
    <row r="142" spans="2:6" x14ac:dyDescent="0.3">
      <c r="B142">
        <v>132.5</v>
      </c>
      <c r="C142">
        <v>2</v>
      </c>
      <c r="D142">
        <v>891</v>
      </c>
      <c r="E142">
        <v>902</v>
      </c>
      <c r="F142">
        <v>1006</v>
      </c>
    </row>
    <row r="143" spans="2:6" x14ac:dyDescent="0.3">
      <c r="B143">
        <v>133.5</v>
      </c>
      <c r="C143">
        <v>1</v>
      </c>
      <c r="D143">
        <v>943</v>
      </c>
      <c r="E143">
        <v>969</v>
      </c>
      <c r="F143">
        <v>940</v>
      </c>
    </row>
    <row r="144" spans="2:6" x14ac:dyDescent="0.3">
      <c r="B144">
        <v>134.5</v>
      </c>
      <c r="C144">
        <v>1</v>
      </c>
      <c r="D144">
        <v>853</v>
      </c>
      <c r="E144">
        <v>943</v>
      </c>
      <c r="F144">
        <v>943</v>
      </c>
    </row>
    <row r="145" spans="2:6" x14ac:dyDescent="0.3">
      <c r="B145">
        <v>135.5</v>
      </c>
      <c r="C145">
        <v>3</v>
      </c>
      <c r="D145">
        <v>938</v>
      </c>
      <c r="E145">
        <v>941</v>
      </c>
      <c r="F145">
        <v>1015</v>
      </c>
    </row>
    <row r="146" spans="2:6" x14ac:dyDescent="0.3">
      <c r="B146">
        <v>136.5</v>
      </c>
      <c r="C146">
        <v>1</v>
      </c>
      <c r="D146">
        <v>913</v>
      </c>
      <c r="E146">
        <v>896</v>
      </c>
      <c r="F146">
        <v>907</v>
      </c>
    </row>
    <row r="147" spans="2:6" x14ac:dyDescent="0.3">
      <c r="B147">
        <v>137.5</v>
      </c>
      <c r="C147">
        <v>2</v>
      </c>
      <c r="D147">
        <v>877</v>
      </c>
      <c r="E147">
        <v>841</v>
      </c>
      <c r="F147">
        <v>902</v>
      </c>
    </row>
    <row r="148" spans="2:6" x14ac:dyDescent="0.3">
      <c r="B148">
        <v>138.5</v>
      </c>
      <c r="C148">
        <v>1</v>
      </c>
      <c r="D148">
        <v>844</v>
      </c>
      <c r="E148">
        <v>883</v>
      </c>
      <c r="F148">
        <v>916</v>
      </c>
    </row>
    <row r="149" spans="2:6" x14ac:dyDescent="0.3">
      <c r="B149">
        <v>139.5</v>
      </c>
      <c r="C149">
        <v>0</v>
      </c>
      <c r="D149">
        <v>870</v>
      </c>
      <c r="E149">
        <v>877</v>
      </c>
      <c r="F149">
        <v>833</v>
      </c>
    </row>
    <row r="150" spans="2:6" x14ac:dyDescent="0.3">
      <c r="B150">
        <v>140.5</v>
      </c>
      <c r="C150">
        <v>1</v>
      </c>
      <c r="D150">
        <v>860</v>
      </c>
      <c r="E150">
        <v>868</v>
      </c>
      <c r="F150">
        <v>865</v>
      </c>
    </row>
    <row r="151" spans="2:6" x14ac:dyDescent="0.3">
      <c r="B151">
        <v>141.5</v>
      </c>
      <c r="C151">
        <v>1</v>
      </c>
      <c r="D151">
        <v>866</v>
      </c>
      <c r="E151">
        <v>831</v>
      </c>
      <c r="F151">
        <v>897</v>
      </c>
    </row>
    <row r="152" spans="2:6" x14ac:dyDescent="0.3">
      <c r="B152">
        <v>142.5</v>
      </c>
      <c r="C152">
        <v>2</v>
      </c>
      <c r="D152">
        <v>854</v>
      </c>
      <c r="E152">
        <v>910</v>
      </c>
      <c r="F152">
        <v>822</v>
      </c>
    </row>
    <row r="153" spans="2:6" x14ac:dyDescent="0.3">
      <c r="B153">
        <v>143.5</v>
      </c>
      <c r="C153">
        <v>0</v>
      </c>
      <c r="D153">
        <v>765</v>
      </c>
      <c r="E153">
        <v>820</v>
      </c>
      <c r="F153">
        <v>823</v>
      </c>
    </row>
    <row r="154" spans="2:6" x14ac:dyDescent="0.3">
      <c r="B154">
        <v>144.5</v>
      </c>
      <c r="C154">
        <v>1</v>
      </c>
      <c r="D154">
        <v>804</v>
      </c>
      <c r="E154">
        <v>835</v>
      </c>
      <c r="F154">
        <v>873</v>
      </c>
    </row>
    <row r="155" spans="2:6" x14ac:dyDescent="0.3">
      <c r="B155">
        <v>145.5</v>
      </c>
      <c r="C155">
        <v>2</v>
      </c>
      <c r="D155">
        <v>763</v>
      </c>
      <c r="E155">
        <v>762</v>
      </c>
      <c r="F155">
        <v>828</v>
      </c>
    </row>
    <row r="156" spans="2:6" x14ac:dyDescent="0.3">
      <c r="B156">
        <v>146.5</v>
      </c>
      <c r="C156">
        <v>0</v>
      </c>
      <c r="D156">
        <v>806</v>
      </c>
      <c r="E156">
        <v>714</v>
      </c>
      <c r="F156">
        <v>881</v>
      </c>
    </row>
    <row r="157" spans="2:6" x14ac:dyDescent="0.3">
      <c r="B157">
        <v>147.5</v>
      </c>
      <c r="C157">
        <v>1</v>
      </c>
      <c r="D157">
        <v>767</v>
      </c>
      <c r="E157">
        <v>785</v>
      </c>
      <c r="F157">
        <v>820</v>
      </c>
    </row>
    <row r="158" spans="2:6" x14ac:dyDescent="0.3">
      <c r="B158">
        <v>148.5</v>
      </c>
      <c r="C158">
        <v>0</v>
      </c>
      <c r="D158">
        <v>777</v>
      </c>
      <c r="E158">
        <v>800</v>
      </c>
      <c r="F158">
        <v>811</v>
      </c>
    </row>
    <row r="159" spans="2:6" x14ac:dyDescent="0.3">
      <c r="B159">
        <v>149.5</v>
      </c>
      <c r="C159">
        <v>0</v>
      </c>
      <c r="D159">
        <v>715</v>
      </c>
      <c r="E159">
        <v>767</v>
      </c>
      <c r="F159">
        <v>761</v>
      </c>
    </row>
    <row r="160" spans="2:6" x14ac:dyDescent="0.3">
      <c r="B160">
        <v>150.5</v>
      </c>
      <c r="C160">
        <v>0</v>
      </c>
      <c r="D160">
        <v>737</v>
      </c>
      <c r="E160">
        <v>751</v>
      </c>
      <c r="F160">
        <v>769</v>
      </c>
    </row>
    <row r="161" spans="2:6" x14ac:dyDescent="0.3">
      <c r="B161">
        <v>151.5</v>
      </c>
      <c r="C161">
        <v>1</v>
      </c>
      <c r="D161">
        <v>757</v>
      </c>
      <c r="E161">
        <v>741</v>
      </c>
      <c r="F161">
        <v>741</v>
      </c>
    </row>
    <row r="162" spans="2:6" x14ac:dyDescent="0.3">
      <c r="B162">
        <v>152.5</v>
      </c>
      <c r="C162">
        <v>1</v>
      </c>
      <c r="D162">
        <v>744</v>
      </c>
      <c r="E162">
        <v>712</v>
      </c>
      <c r="F162">
        <v>731</v>
      </c>
    </row>
    <row r="163" spans="2:6" x14ac:dyDescent="0.3">
      <c r="B163">
        <v>153.5</v>
      </c>
      <c r="C163">
        <v>0</v>
      </c>
      <c r="D163">
        <v>706</v>
      </c>
      <c r="E163">
        <v>692</v>
      </c>
      <c r="F163">
        <v>759</v>
      </c>
    </row>
    <row r="164" spans="2:6" x14ac:dyDescent="0.3">
      <c r="B164">
        <v>154.5</v>
      </c>
      <c r="C164">
        <v>2</v>
      </c>
      <c r="D164">
        <v>695</v>
      </c>
      <c r="E164">
        <v>737</v>
      </c>
      <c r="F164">
        <v>736</v>
      </c>
    </row>
    <row r="165" spans="2:6" x14ac:dyDescent="0.3">
      <c r="B165">
        <v>155.5</v>
      </c>
      <c r="C165">
        <v>2</v>
      </c>
      <c r="D165">
        <v>698</v>
      </c>
      <c r="E165">
        <v>719</v>
      </c>
      <c r="F165">
        <v>737</v>
      </c>
    </row>
    <row r="166" spans="2:6" x14ac:dyDescent="0.3">
      <c r="B166">
        <v>156.5</v>
      </c>
      <c r="C166">
        <v>0</v>
      </c>
      <c r="D166">
        <v>678</v>
      </c>
      <c r="E166">
        <v>717</v>
      </c>
      <c r="F166">
        <v>723</v>
      </c>
    </row>
    <row r="167" spans="2:6" x14ac:dyDescent="0.3">
      <c r="B167">
        <v>157.5</v>
      </c>
      <c r="C167">
        <v>1</v>
      </c>
      <c r="D167">
        <v>691</v>
      </c>
      <c r="E167">
        <v>692</v>
      </c>
      <c r="F167">
        <v>713</v>
      </c>
    </row>
    <row r="168" spans="2:6" x14ac:dyDescent="0.3">
      <c r="B168">
        <v>158.5</v>
      </c>
      <c r="C168">
        <v>0</v>
      </c>
      <c r="D168">
        <v>643</v>
      </c>
      <c r="E168">
        <v>685</v>
      </c>
      <c r="F168">
        <v>675</v>
      </c>
    </row>
    <row r="169" spans="2:6" x14ac:dyDescent="0.3">
      <c r="B169">
        <v>159.5</v>
      </c>
      <c r="C169">
        <v>1</v>
      </c>
      <c r="D169">
        <v>635</v>
      </c>
      <c r="E169">
        <v>655</v>
      </c>
      <c r="F169">
        <v>676</v>
      </c>
    </row>
    <row r="170" spans="2:6" x14ac:dyDescent="0.3">
      <c r="B170">
        <v>160.5</v>
      </c>
      <c r="C170">
        <v>1</v>
      </c>
      <c r="D170">
        <v>655</v>
      </c>
      <c r="E170">
        <v>618</v>
      </c>
      <c r="F170">
        <v>703</v>
      </c>
    </row>
    <row r="171" spans="2:6" x14ac:dyDescent="0.3">
      <c r="B171">
        <v>161.5</v>
      </c>
      <c r="C171">
        <v>0</v>
      </c>
      <c r="D171">
        <v>596</v>
      </c>
      <c r="E171">
        <v>647</v>
      </c>
      <c r="F171">
        <v>685</v>
      </c>
    </row>
    <row r="172" spans="2:6" x14ac:dyDescent="0.3">
      <c r="B172">
        <v>162.5</v>
      </c>
      <c r="C172">
        <v>0</v>
      </c>
      <c r="D172">
        <v>595</v>
      </c>
      <c r="E172">
        <v>675</v>
      </c>
      <c r="F172">
        <v>690</v>
      </c>
    </row>
    <row r="173" spans="2:6" x14ac:dyDescent="0.3">
      <c r="B173">
        <v>163.5</v>
      </c>
      <c r="C173">
        <v>0</v>
      </c>
      <c r="D173">
        <v>633</v>
      </c>
      <c r="E173">
        <v>613</v>
      </c>
      <c r="F173">
        <v>675</v>
      </c>
    </row>
    <row r="174" spans="2:6" x14ac:dyDescent="0.3">
      <c r="B174">
        <v>164.5</v>
      </c>
      <c r="C174">
        <v>0</v>
      </c>
      <c r="D174">
        <v>627</v>
      </c>
      <c r="E174">
        <v>590</v>
      </c>
      <c r="F174">
        <v>615</v>
      </c>
    </row>
    <row r="175" spans="2:6" x14ac:dyDescent="0.3">
      <c r="B175">
        <v>165.5</v>
      </c>
      <c r="C175">
        <v>0</v>
      </c>
      <c r="D175">
        <v>580</v>
      </c>
      <c r="E175">
        <v>636</v>
      </c>
      <c r="F175">
        <v>620</v>
      </c>
    </row>
    <row r="176" spans="2:6" x14ac:dyDescent="0.3">
      <c r="B176">
        <v>166.5</v>
      </c>
      <c r="C176">
        <v>1</v>
      </c>
      <c r="D176">
        <v>608</v>
      </c>
      <c r="E176">
        <v>587</v>
      </c>
      <c r="F176">
        <v>645</v>
      </c>
    </row>
    <row r="177" spans="2:6" x14ac:dyDescent="0.3">
      <c r="B177">
        <v>167.5</v>
      </c>
      <c r="C177">
        <v>1</v>
      </c>
      <c r="D177">
        <v>587</v>
      </c>
      <c r="E177">
        <v>598</v>
      </c>
      <c r="F177">
        <v>607</v>
      </c>
    </row>
    <row r="178" spans="2:6" x14ac:dyDescent="0.3">
      <c r="B178">
        <v>168.5</v>
      </c>
      <c r="C178">
        <v>0</v>
      </c>
      <c r="D178">
        <v>590</v>
      </c>
      <c r="E178">
        <v>588</v>
      </c>
      <c r="F178">
        <v>624</v>
      </c>
    </row>
    <row r="179" spans="2:6" x14ac:dyDescent="0.3">
      <c r="B179">
        <v>169.5</v>
      </c>
      <c r="C179">
        <v>0</v>
      </c>
      <c r="D179">
        <v>592</v>
      </c>
      <c r="E179">
        <v>527</v>
      </c>
      <c r="F179">
        <v>603</v>
      </c>
    </row>
    <row r="180" spans="2:6" x14ac:dyDescent="0.3">
      <c r="B180">
        <v>170.5</v>
      </c>
      <c r="C180">
        <v>0</v>
      </c>
      <c r="D180">
        <v>533</v>
      </c>
      <c r="E180">
        <v>609</v>
      </c>
      <c r="F180">
        <v>614</v>
      </c>
    </row>
    <row r="181" spans="2:6" x14ac:dyDescent="0.3">
      <c r="B181">
        <v>171.5</v>
      </c>
      <c r="C181">
        <v>0</v>
      </c>
      <c r="D181">
        <v>570</v>
      </c>
      <c r="E181">
        <v>627</v>
      </c>
      <c r="F181">
        <v>638</v>
      </c>
    </row>
    <row r="182" spans="2:6" x14ac:dyDescent="0.3">
      <c r="B182">
        <v>172.5</v>
      </c>
      <c r="C182">
        <v>0</v>
      </c>
      <c r="D182">
        <v>566</v>
      </c>
      <c r="E182">
        <v>644</v>
      </c>
      <c r="F182">
        <v>654</v>
      </c>
    </row>
    <row r="183" spans="2:6" x14ac:dyDescent="0.3">
      <c r="B183">
        <v>173.5</v>
      </c>
      <c r="C183">
        <v>1</v>
      </c>
      <c r="D183">
        <v>550</v>
      </c>
      <c r="E183">
        <v>571</v>
      </c>
      <c r="F183">
        <v>587</v>
      </c>
    </row>
    <row r="184" spans="2:6" x14ac:dyDescent="0.3">
      <c r="B184">
        <v>174.5</v>
      </c>
      <c r="C184">
        <v>0</v>
      </c>
      <c r="D184">
        <v>533</v>
      </c>
      <c r="E184">
        <v>529</v>
      </c>
      <c r="F184">
        <v>564</v>
      </c>
    </row>
    <row r="185" spans="2:6" x14ac:dyDescent="0.3">
      <c r="B185">
        <v>175.5</v>
      </c>
      <c r="C185">
        <v>0</v>
      </c>
      <c r="D185">
        <v>554</v>
      </c>
      <c r="E185">
        <v>531</v>
      </c>
      <c r="F185">
        <v>572</v>
      </c>
    </row>
    <row r="186" spans="2:6" x14ac:dyDescent="0.3">
      <c r="B186">
        <v>176.5</v>
      </c>
      <c r="C186">
        <v>0</v>
      </c>
      <c r="D186">
        <v>532</v>
      </c>
      <c r="E186">
        <v>518</v>
      </c>
      <c r="F186">
        <v>555</v>
      </c>
    </row>
    <row r="187" spans="2:6" x14ac:dyDescent="0.3">
      <c r="B187">
        <v>177.5</v>
      </c>
      <c r="C187">
        <v>0</v>
      </c>
      <c r="D187">
        <v>502</v>
      </c>
      <c r="E187">
        <v>515</v>
      </c>
      <c r="F187">
        <v>594</v>
      </c>
    </row>
    <row r="188" spans="2:6" x14ac:dyDescent="0.3">
      <c r="B188">
        <v>178.5</v>
      </c>
      <c r="C188">
        <v>2</v>
      </c>
      <c r="D188">
        <v>487</v>
      </c>
      <c r="E188">
        <v>508</v>
      </c>
      <c r="F188">
        <v>565</v>
      </c>
    </row>
    <row r="189" spans="2:6" x14ac:dyDescent="0.3">
      <c r="B189">
        <v>179.5</v>
      </c>
      <c r="C189">
        <v>0</v>
      </c>
      <c r="D189">
        <v>496</v>
      </c>
      <c r="E189">
        <v>534</v>
      </c>
      <c r="F189">
        <v>570</v>
      </c>
    </row>
    <row r="190" spans="2:6" x14ac:dyDescent="0.3">
      <c r="B190">
        <v>180.5</v>
      </c>
      <c r="C190">
        <v>0</v>
      </c>
      <c r="D190">
        <v>515</v>
      </c>
      <c r="E190">
        <v>501</v>
      </c>
      <c r="F190">
        <v>548</v>
      </c>
    </row>
    <row r="191" spans="2:6" x14ac:dyDescent="0.3">
      <c r="B191">
        <v>181.5</v>
      </c>
      <c r="C191">
        <v>0</v>
      </c>
      <c r="D191">
        <v>467</v>
      </c>
      <c r="E191">
        <v>463</v>
      </c>
      <c r="F191">
        <v>551</v>
      </c>
    </row>
    <row r="192" spans="2:6" x14ac:dyDescent="0.3">
      <c r="B192">
        <v>182.5</v>
      </c>
      <c r="C192">
        <v>1</v>
      </c>
      <c r="D192">
        <v>511</v>
      </c>
      <c r="E192">
        <v>485</v>
      </c>
      <c r="F192">
        <v>515</v>
      </c>
    </row>
    <row r="193" spans="2:6" x14ac:dyDescent="0.3">
      <c r="B193">
        <v>183.5</v>
      </c>
      <c r="C193">
        <v>1</v>
      </c>
      <c r="D193">
        <v>482</v>
      </c>
      <c r="E193">
        <v>465</v>
      </c>
      <c r="F193">
        <v>531</v>
      </c>
    </row>
    <row r="194" spans="2:6" x14ac:dyDescent="0.3">
      <c r="B194">
        <v>184.5</v>
      </c>
      <c r="C194">
        <v>0</v>
      </c>
      <c r="D194">
        <v>508</v>
      </c>
      <c r="E194">
        <v>464</v>
      </c>
      <c r="F194">
        <v>526</v>
      </c>
    </row>
    <row r="195" spans="2:6" x14ac:dyDescent="0.3">
      <c r="B195">
        <v>185.5</v>
      </c>
      <c r="C195">
        <v>0</v>
      </c>
      <c r="D195">
        <v>502</v>
      </c>
      <c r="E195">
        <v>495</v>
      </c>
      <c r="F195">
        <v>545</v>
      </c>
    </row>
    <row r="196" spans="2:6" x14ac:dyDescent="0.3">
      <c r="B196">
        <v>186.5</v>
      </c>
      <c r="C196">
        <v>0</v>
      </c>
      <c r="D196">
        <v>461</v>
      </c>
      <c r="E196">
        <v>461</v>
      </c>
      <c r="F196">
        <v>494</v>
      </c>
    </row>
    <row r="197" spans="2:6" x14ac:dyDescent="0.3">
      <c r="B197">
        <v>187.5</v>
      </c>
      <c r="C197">
        <v>0</v>
      </c>
      <c r="D197">
        <v>450</v>
      </c>
      <c r="E197">
        <v>462</v>
      </c>
      <c r="F197">
        <v>506</v>
      </c>
    </row>
    <row r="198" spans="2:6" x14ac:dyDescent="0.3">
      <c r="B198">
        <v>188.5</v>
      </c>
      <c r="C198">
        <v>0</v>
      </c>
      <c r="D198">
        <v>473</v>
      </c>
      <c r="E198">
        <v>478</v>
      </c>
      <c r="F198">
        <v>473</v>
      </c>
    </row>
    <row r="199" spans="2:6" x14ac:dyDescent="0.3">
      <c r="B199">
        <v>189.5</v>
      </c>
      <c r="C199">
        <v>0</v>
      </c>
      <c r="D199">
        <v>471</v>
      </c>
      <c r="E199">
        <v>435</v>
      </c>
      <c r="F199">
        <v>508</v>
      </c>
    </row>
    <row r="200" spans="2:6" x14ac:dyDescent="0.3">
      <c r="B200">
        <v>190.5</v>
      </c>
      <c r="C200">
        <v>0</v>
      </c>
      <c r="D200">
        <v>445</v>
      </c>
      <c r="E200">
        <v>479</v>
      </c>
      <c r="F200">
        <v>521</v>
      </c>
    </row>
    <row r="201" spans="2:6" x14ac:dyDescent="0.3">
      <c r="B201">
        <v>191.5</v>
      </c>
      <c r="C201">
        <v>0</v>
      </c>
      <c r="D201">
        <v>466</v>
      </c>
      <c r="E201">
        <v>449</v>
      </c>
      <c r="F201">
        <v>452</v>
      </c>
    </row>
    <row r="202" spans="2:6" x14ac:dyDescent="0.3">
      <c r="B202">
        <v>192.5</v>
      </c>
      <c r="C202">
        <v>0</v>
      </c>
      <c r="D202">
        <v>415</v>
      </c>
      <c r="E202">
        <v>455</v>
      </c>
      <c r="F202">
        <v>514</v>
      </c>
    </row>
    <row r="203" spans="2:6" x14ac:dyDescent="0.3">
      <c r="B203">
        <v>193.5</v>
      </c>
      <c r="C203">
        <v>0</v>
      </c>
      <c r="D203">
        <v>426</v>
      </c>
      <c r="E203">
        <v>415</v>
      </c>
      <c r="F203">
        <v>468</v>
      </c>
    </row>
    <row r="204" spans="2:6" x14ac:dyDescent="0.3">
      <c r="B204">
        <v>194.5</v>
      </c>
      <c r="C204">
        <v>0</v>
      </c>
      <c r="D204">
        <v>459</v>
      </c>
      <c r="E204">
        <v>435</v>
      </c>
      <c r="F204">
        <v>445</v>
      </c>
    </row>
    <row r="205" spans="2:6" x14ac:dyDescent="0.3">
      <c r="B205">
        <v>195.5</v>
      </c>
      <c r="C205">
        <v>0</v>
      </c>
      <c r="D205">
        <v>370</v>
      </c>
      <c r="E205">
        <v>408</v>
      </c>
      <c r="F205">
        <v>478</v>
      </c>
    </row>
    <row r="206" spans="2:6" x14ac:dyDescent="0.3">
      <c r="B206">
        <v>196.5</v>
      </c>
      <c r="C206">
        <v>0</v>
      </c>
      <c r="D206">
        <v>403</v>
      </c>
      <c r="E206">
        <v>436</v>
      </c>
      <c r="F206">
        <v>461</v>
      </c>
    </row>
    <row r="207" spans="2:6" x14ac:dyDescent="0.3">
      <c r="B207">
        <v>197.5</v>
      </c>
      <c r="C207">
        <v>0</v>
      </c>
      <c r="D207">
        <v>384</v>
      </c>
      <c r="E207">
        <v>398</v>
      </c>
      <c r="F207">
        <v>435</v>
      </c>
    </row>
    <row r="208" spans="2:6" x14ac:dyDescent="0.3">
      <c r="B208">
        <v>198.5</v>
      </c>
      <c r="C208">
        <v>0</v>
      </c>
      <c r="D208">
        <v>403</v>
      </c>
      <c r="E208">
        <v>395</v>
      </c>
      <c r="F208">
        <v>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B51"/>
  <sheetViews>
    <sheetView topLeftCell="P20" workbookViewId="0">
      <selection activeCell="AA39" sqref="AA39"/>
    </sheetView>
  </sheetViews>
  <sheetFormatPr defaultRowHeight="14.4" x14ac:dyDescent="0.3"/>
  <cols>
    <col min="12" max="12" width="31.33203125" customWidth="1"/>
    <col min="15" max="15" width="27.44140625" customWidth="1"/>
    <col min="16" max="16" width="10.5546875" bestFit="1" customWidth="1"/>
    <col min="17" max="17" width="10.21875" bestFit="1" customWidth="1"/>
    <col min="18" max="18" width="10.5546875" bestFit="1" customWidth="1"/>
    <col min="21" max="21" width="9.21875" bestFit="1" customWidth="1"/>
    <col min="22" max="22" width="33.44140625" customWidth="1"/>
    <col min="27" max="27" width="13.33203125" customWidth="1"/>
  </cols>
  <sheetData>
    <row r="4" spans="3:18" x14ac:dyDescent="0.3">
      <c r="C4" t="s">
        <v>24</v>
      </c>
    </row>
    <row r="5" spans="3:18" x14ac:dyDescent="0.3">
      <c r="C5" t="s">
        <v>25</v>
      </c>
      <c r="K5">
        <v>40</v>
      </c>
      <c r="L5" t="s">
        <v>48</v>
      </c>
      <c r="M5">
        <v>68</v>
      </c>
      <c r="N5">
        <v>134</v>
      </c>
      <c r="O5" s="5">
        <v>1421.4</v>
      </c>
      <c r="P5" s="5">
        <f>O5*$O$26</f>
        <v>1.6283412447192724</v>
      </c>
      <c r="Q5" s="5"/>
      <c r="R5" s="5"/>
    </row>
    <row r="6" spans="3:18" x14ac:dyDescent="0.3">
      <c r="C6" t="s">
        <v>26</v>
      </c>
      <c r="K6">
        <v>80</v>
      </c>
      <c r="L6" t="s">
        <v>49</v>
      </c>
      <c r="M6">
        <v>68</v>
      </c>
      <c r="N6">
        <v>134</v>
      </c>
      <c r="O6" s="5">
        <v>1420.5</v>
      </c>
      <c r="P6" s="5">
        <f t="shared" ref="P6:P7" si="0">O6*$O$26</f>
        <v>1.627310213960691</v>
      </c>
      <c r="Q6" s="5"/>
      <c r="R6" s="5"/>
    </row>
    <row r="7" spans="3:18" x14ac:dyDescent="0.3">
      <c r="C7" t="s">
        <v>27</v>
      </c>
      <c r="K7">
        <v>-1</v>
      </c>
      <c r="L7" t="s">
        <v>50</v>
      </c>
      <c r="M7">
        <v>68</v>
      </c>
      <c r="N7">
        <v>134</v>
      </c>
      <c r="O7" s="5">
        <v>1456.8</v>
      </c>
      <c r="P7" s="5">
        <f t="shared" si="0"/>
        <v>1.6688951212234668</v>
      </c>
      <c r="Q7" s="5"/>
      <c r="R7" s="5"/>
    </row>
    <row r="8" spans="3:18" x14ac:dyDescent="0.3">
      <c r="C8" t="s">
        <v>28</v>
      </c>
    </row>
    <row r="9" spans="3:18" x14ac:dyDescent="0.3">
      <c r="C9" t="s">
        <v>29</v>
      </c>
    </row>
    <row r="10" spans="3:18" x14ac:dyDescent="0.3">
      <c r="C10" t="s">
        <v>30</v>
      </c>
    </row>
    <row r="11" spans="3:18" x14ac:dyDescent="0.3">
      <c r="C11" t="s">
        <v>31</v>
      </c>
    </row>
    <row r="12" spans="3:18" x14ac:dyDescent="0.3">
      <c r="C12" t="s">
        <v>32</v>
      </c>
    </row>
    <row r="13" spans="3:18" x14ac:dyDescent="0.3">
      <c r="C13" t="s">
        <v>33</v>
      </c>
    </row>
    <row r="14" spans="3:18" x14ac:dyDescent="0.3">
      <c r="C14" t="s">
        <v>34</v>
      </c>
    </row>
    <row r="15" spans="3:18" x14ac:dyDescent="0.3">
      <c r="C15" t="s">
        <v>35</v>
      </c>
    </row>
    <row r="23" spans="12:28" x14ac:dyDescent="0.3">
      <c r="N23" t="s">
        <v>54</v>
      </c>
      <c r="O23" s="2">
        <f>AVERAGE(O30:O39)</f>
        <v>1148.72</v>
      </c>
    </row>
    <row r="24" spans="12:28" x14ac:dyDescent="0.3">
      <c r="N24" t="s">
        <v>67</v>
      </c>
      <c r="O24">
        <f>STDEV(O30:O39)</f>
        <v>5.8851602451514555</v>
      </c>
    </row>
    <row r="25" spans="12:28" x14ac:dyDescent="0.3">
      <c r="N25" t="s">
        <v>68</v>
      </c>
      <c r="O25" s="2">
        <f>O24/O23</f>
        <v>5.1232330290684027E-3</v>
      </c>
    </row>
    <row r="26" spans="12:28" x14ac:dyDescent="0.3">
      <c r="O26" s="2">
        <f>O25/SQRT(20)</f>
        <v>1.1455897317569103E-3</v>
      </c>
    </row>
    <row r="29" spans="12:28" x14ac:dyDescent="0.3">
      <c r="L29" t="s">
        <v>51</v>
      </c>
      <c r="M29" t="s">
        <v>52</v>
      </c>
      <c r="N29" t="s">
        <v>53</v>
      </c>
      <c r="O29" t="s">
        <v>18</v>
      </c>
      <c r="P29" t="s">
        <v>54</v>
      </c>
      <c r="Q29" t="s">
        <v>55</v>
      </c>
      <c r="R29" t="s">
        <v>56</v>
      </c>
    </row>
    <row r="30" spans="12:28" x14ac:dyDescent="0.3">
      <c r="L30" t="s">
        <v>57</v>
      </c>
      <c r="M30">
        <v>66</v>
      </c>
      <c r="N30">
        <v>134</v>
      </c>
      <c r="O30" s="2">
        <v>1141.7</v>
      </c>
      <c r="P30" s="2">
        <v>16.545999999999999</v>
      </c>
      <c r="Q30" s="2">
        <v>3.4321999999999998E-2</v>
      </c>
      <c r="R30" s="2">
        <v>31.516999999999999</v>
      </c>
      <c r="U30" s="2">
        <v>0</v>
      </c>
      <c r="V30" t="s">
        <v>70</v>
      </c>
      <c r="W30">
        <v>63</v>
      </c>
      <c r="X30">
        <v>138</v>
      </c>
      <c r="Y30" s="2">
        <v>12.928000000000001</v>
      </c>
      <c r="Z30" s="2"/>
      <c r="AA30" s="5">
        <f>Y30/$Y$34</f>
        <v>1.0003095017022594</v>
      </c>
      <c r="AB30" s="2"/>
    </row>
    <row r="31" spans="12:28" x14ac:dyDescent="0.3">
      <c r="L31" t="s">
        <v>58</v>
      </c>
      <c r="M31">
        <v>66</v>
      </c>
      <c r="N31">
        <v>134</v>
      </c>
      <c r="O31" s="2">
        <v>1143.0999999999999</v>
      </c>
      <c r="P31" s="2">
        <v>16.565999999999999</v>
      </c>
      <c r="Q31" s="2">
        <v>-2.4787E-2</v>
      </c>
      <c r="R31" s="2">
        <v>31.416</v>
      </c>
      <c r="U31" s="2">
        <v>20</v>
      </c>
      <c r="V31" t="s">
        <v>71</v>
      </c>
      <c r="W31">
        <v>63</v>
      </c>
      <c r="X31">
        <v>138</v>
      </c>
      <c r="Y31" s="2">
        <v>12.93</v>
      </c>
      <c r="Z31" s="2"/>
      <c r="AA31" s="5">
        <f t="shared" ref="AA31:AA34" si="1">Y31/$Y$34</f>
        <v>1.0004642525533891</v>
      </c>
      <c r="AB31" s="2"/>
    </row>
    <row r="32" spans="12:28" x14ac:dyDescent="0.3">
      <c r="L32" t="s">
        <v>59</v>
      </c>
      <c r="M32">
        <v>66</v>
      </c>
      <c r="N32">
        <v>134</v>
      </c>
      <c r="O32" s="2">
        <v>1149.5</v>
      </c>
      <c r="P32" s="2">
        <v>16.658999999999999</v>
      </c>
      <c r="Q32" s="2">
        <v>6.3642000000000004E-2</v>
      </c>
      <c r="R32" s="2">
        <v>31.347000000000001</v>
      </c>
      <c r="U32" s="2">
        <v>40</v>
      </c>
      <c r="V32" t="s">
        <v>72</v>
      </c>
      <c r="W32">
        <v>63</v>
      </c>
      <c r="X32">
        <v>138</v>
      </c>
      <c r="Y32" s="2">
        <v>12.929</v>
      </c>
      <c r="Z32" s="2"/>
      <c r="AA32" s="5">
        <f t="shared" si="1"/>
        <v>1.0003868771278244</v>
      </c>
      <c r="AB32" s="2"/>
    </row>
    <row r="33" spans="11:28" x14ac:dyDescent="0.3">
      <c r="L33" t="s">
        <v>60</v>
      </c>
      <c r="M33">
        <v>66</v>
      </c>
      <c r="N33">
        <v>134</v>
      </c>
      <c r="O33" s="2">
        <v>1147.9000000000001</v>
      </c>
      <c r="P33" s="2">
        <v>16.637</v>
      </c>
      <c r="Q33" s="2">
        <v>-0.20458000000000001</v>
      </c>
      <c r="R33" s="2">
        <v>31.257999999999999</v>
      </c>
      <c r="U33" s="2">
        <v>80</v>
      </c>
      <c r="V33" t="s">
        <v>73</v>
      </c>
      <c r="W33">
        <v>63</v>
      </c>
      <c r="X33">
        <v>138</v>
      </c>
      <c r="Y33" s="2">
        <v>12.928000000000001</v>
      </c>
      <c r="Z33" s="2"/>
      <c r="AA33" s="5">
        <f t="shared" si="1"/>
        <v>1.0003095017022594</v>
      </c>
      <c r="AB33" s="2"/>
    </row>
    <row r="34" spans="11:28" x14ac:dyDescent="0.3">
      <c r="L34" t="s">
        <v>61</v>
      </c>
      <c r="M34">
        <v>66</v>
      </c>
      <c r="N34">
        <v>134</v>
      </c>
      <c r="O34" s="2">
        <v>1157.5999999999999</v>
      </c>
      <c r="P34" s="2">
        <v>16.777000000000001</v>
      </c>
      <c r="Q34" s="2">
        <v>-0.13481000000000001</v>
      </c>
      <c r="R34" s="2">
        <v>31.431999999999999</v>
      </c>
      <c r="U34" s="2">
        <v>-1</v>
      </c>
      <c r="V34" t="s">
        <v>74</v>
      </c>
      <c r="W34">
        <v>63</v>
      </c>
      <c r="X34">
        <v>138</v>
      </c>
      <c r="Y34" s="2">
        <v>12.923999999999999</v>
      </c>
      <c r="Z34" s="2"/>
      <c r="AA34" s="5">
        <f t="shared" si="1"/>
        <v>1</v>
      </c>
      <c r="AB34" s="2"/>
    </row>
    <row r="35" spans="11:28" x14ac:dyDescent="0.3">
      <c r="L35" t="s">
        <v>62</v>
      </c>
      <c r="M35">
        <v>66</v>
      </c>
      <c r="N35">
        <v>134</v>
      </c>
      <c r="O35" s="2">
        <v>1156.4000000000001</v>
      </c>
      <c r="P35" s="2">
        <v>16.760000000000002</v>
      </c>
      <c r="Q35" s="2">
        <v>5.4732000000000003E-2</v>
      </c>
      <c r="R35" s="2">
        <v>31.408999999999999</v>
      </c>
    </row>
    <row r="36" spans="11:28" x14ac:dyDescent="0.3">
      <c r="L36" t="s">
        <v>63</v>
      </c>
      <c r="M36">
        <v>66</v>
      </c>
      <c r="N36">
        <v>134</v>
      </c>
      <c r="O36" s="2">
        <v>1142.5999999999999</v>
      </c>
      <c r="P36" s="2">
        <v>16.559999999999999</v>
      </c>
      <c r="Q36" s="2">
        <v>0.34933999999999998</v>
      </c>
      <c r="R36" s="2">
        <v>31.43</v>
      </c>
    </row>
    <row r="37" spans="11:28" x14ac:dyDescent="0.3">
      <c r="L37" t="s">
        <v>64</v>
      </c>
      <c r="M37">
        <v>66</v>
      </c>
      <c r="N37">
        <v>134</v>
      </c>
      <c r="O37" s="2">
        <v>1154</v>
      </c>
      <c r="P37" s="2">
        <v>16.724</v>
      </c>
      <c r="Q37" s="2">
        <v>0.36098999999999998</v>
      </c>
      <c r="R37" s="2">
        <v>31.388999999999999</v>
      </c>
      <c r="X37" t="s">
        <v>54</v>
      </c>
      <c r="Y37" s="2">
        <f>AVERAGE(Y42:Y51)</f>
        <v>12.992699999999999</v>
      </c>
    </row>
    <row r="38" spans="11:28" x14ac:dyDescent="0.3">
      <c r="L38" t="s">
        <v>65</v>
      </c>
      <c r="M38">
        <v>66</v>
      </c>
      <c r="N38">
        <v>134</v>
      </c>
      <c r="O38" s="2">
        <v>1150.5</v>
      </c>
      <c r="P38" s="2">
        <v>16.673999999999999</v>
      </c>
      <c r="Q38" s="2">
        <v>0.13089999999999999</v>
      </c>
      <c r="R38" s="2">
        <v>31.225000000000001</v>
      </c>
      <c r="X38" t="s">
        <v>67</v>
      </c>
      <c r="Y38">
        <f>STDEV(Y42:Y51)</f>
        <v>2.1385613024752122E-2</v>
      </c>
    </row>
    <row r="39" spans="11:28" x14ac:dyDescent="0.3">
      <c r="L39" t="s">
        <v>66</v>
      </c>
      <c r="M39">
        <v>66</v>
      </c>
      <c r="N39">
        <v>134</v>
      </c>
      <c r="O39" s="2">
        <v>1143.9000000000001</v>
      </c>
      <c r="P39" s="2">
        <v>16.579000000000001</v>
      </c>
      <c r="Q39" s="2">
        <v>0.34540999999999999</v>
      </c>
      <c r="R39" s="2">
        <v>31.292999999999999</v>
      </c>
      <c r="X39" t="s">
        <v>68</v>
      </c>
      <c r="Y39" s="2">
        <f>Y38/Y37</f>
        <v>1.6459714320158337E-3</v>
      </c>
    </row>
    <row r="40" spans="11:28" x14ac:dyDescent="0.3">
      <c r="X40" t="s">
        <v>85</v>
      </c>
      <c r="Y40" s="2">
        <f>Y39/SQRT(20)</f>
        <v>3.6805040110100774E-4</v>
      </c>
    </row>
    <row r="42" spans="11:28" x14ac:dyDescent="0.3">
      <c r="K42">
        <v>0</v>
      </c>
      <c r="L42" t="s">
        <v>69</v>
      </c>
      <c r="M42">
        <v>65</v>
      </c>
      <c r="N42">
        <v>136</v>
      </c>
      <c r="O42" s="2">
        <v>1424.2</v>
      </c>
      <c r="P42" s="5">
        <f>O42*$O$26</f>
        <v>1.6315488959681916</v>
      </c>
      <c r="Q42" s="2">
        <f>O42/$O$45</f>
        <v>0.97554627029248575</v>
      </c>
      <c r="R42" s="2">
        <f>P42/$O$45</f>
        <v>1.1175757901008231E-3</v>
      </c>
      <c r="T42" s="2">
        <f>Q45-AVERAGE(Q42:Q44)</f>
        <v>2.4704888462680152E-2</v>
      </c>
      <c r="V42" t="s">
        <v>75</v>
      </c>
      <c r="W42">
        <v>63</v>
      </c>
      <c r="X42">
        <v>138</v>
      </c>
      <c r="Y42" s="2">
        <v>13.004</v>
      </c>
      <c r="Z42" s="2">
        <v>0.1711</v>
      </c>
      <c r="AA42" s="2">
        <v>-0.24504000000000001</v>
      </c>
      <c r="AB42" s="2">
        <v>32.957000000000001</v>
      </c>
    </row>
    <row r="43" spans="11:28" x14ac:dyDescent="0.3">
      <c r="K43">
        <v>40</v>
      </c>
      <c r="L43" t="s">
        <v>48</v>
      </c>
      <c r="M43">
        <v>65</v>
      </c>
      <c r="N43">
        <v>136</v>
      </c>
      <c r="O43" s="2">
        <v>1424</v>
      </c>
      <c r="P43" s="5">
        <f t="shared" ref="P43:P45" si="2">O43*$O$26</f>
        <v>1.6313197780218402</v>
      </c>
      <c r="Q43" s="2">
        <f t="shared" ref="Q43:Q45" si="3">O43/$O$45</f>
        <v>0.97540927460784976</v>
      </c>
      <c r="R43" s="2">
        <f t="shared" ref="R43:R45" si="4">P43/$O$45</f>
        <v>1.1174188492512091E-3</v>
      </c>
      <c r="V43" t="s">
        <v>76</v>
      </c>
      <c r="W43">
        <v>63</v>
      </c>
      <c r="X43">
        <v>138</v>
      </c>
      <c r="Y43" s="2">
        <v>12.955</v>
      </c>
      <c r="Z43" s="2">
        <v>0.17046</v>
      </c>
      <c r="AA43" s="2">
        <v>-8.7385000000000004E-2</v>
      </c>
      <c r="AB43" s="2">
        <v>33.01</v>
      </c>
    </row>
    <row r="44" spans="11:28" x14ac:dyDescent="0.3">
      <c r="K44">
        <v>80</v>
      </c>
      <c r="L44" t="s">
        <v>49</v>
      </c>
      <c r="M44">
        <v>65</v>
      </c>
      <c r="N44">
        <v>136</v>
      </c>
      <c r="O44" s="2">
        <v>1423.3</v>
      </c>
      <c r="P44" s="5">
        <f t="shared" si="2"/>
        <v>1.6305178652096104</v>
      </c>
      <c r="Q44" s="2">
        <f t="shared" si="3"/>
        <v>0.97492978971162403</v>
      </c>
      <c r="R44" s="2">
        <f t="shared" si="4"/>
        <v>1.1168695562775604E-3</v>
      </c>
      <c r="V44" t="s">
        <v>77</v>
      </c>
      <c r="W44">
        <v>63</v>
      </c>
      <c r="X44">
        <v>138</v>
      </c>
      <c r="Y44" s="2">
        <v>12.994</v>
      </c>
      <c r="Z44" s="2">
        <v>0.17097999999999999</v>
      </c>
      <c r="AA44" s="2">
        <v>5.6925999999999997E-2</v>
      </c>
      <c r="AB44" s="2">
        <v>32.825000000000003</v>
      </c>
    </row>
    <row r="45" spans="11:28" x14ac:dyDescent="0.3">
      <c r="K45">
        <v>-1</v>
      </c>
      <c r="L45" t="s">
        <v>50</v>
      </c>
      <c r="M45">
        <v>65</v>
      </c>
      <c r="N45">
        <v>136</v>
      </c>
      <c r="O45" s="2">
        <v>1459.9</v>
      </c>
      <c r="P45" s="5">
        <f t="shared" si="2"/>
        <v>1.6724464493919136</v>
      </c>
      <c r="Q45" s="2">
        <f t="shared" si="3"/>
        <v>1</v>
      </c>
      <c r="R45" s="2">
        <f t="shared" si="4"/>
        <v>1.1455897317569103E-3</v>
      </c>
      <c r="T45" s="2">
        <f>T42/R42</f>
        <v>22.105783501673187</v>
      </c>
      <c r="V45" t="s">
        <v>78</v>
      </c>
      <c r="W45">
        <v>63</v>
      </c>
      <c r="X45">
        <v>138</v>
      </c>
      <c r="Y45" s="2">
        <v>13</v>
      </c>
      <c r="Z45" s="2">
        <v>0.17105000000000001</v>
      </c>
      <c r="AA45" s="2">
        <v>9.3200000000000005E-2</v>
      </c>
      <c r="AB45" s="2">
        <v>32.902999999999999</v>
      </c>
    </row>
    <row r="46" spans="11:28" x14ac:dyDescent="0.3">
      <c r="Q46" s="2"/>
      <c r="R46" s="2"/>
      <c r="V46" t="s">
        <v>79</v>
      </c>
      <c r="W46">
        <v>63</v>
      </c>
      <c r="X46">
        <v>138</v>
      </c>
      <c r="Y46" s="2">
        <v>12.984999999999999</v>
      </c>
      <c r="Z46" s="2">
        <v>0.17086000000000001</v>
      </c>
      <c r="AA46" s="2">
        <v>-1.6785999999999999E-2</v>
      </c>
      <c r="AB46" s="2">
        <v>32.860999999999997</v>
      </c>
    </row>
    <row r="47" spans="11:28" x14ac:dyDescent="0.3">
      <c r="V47" t="s">
        <v>80</v>
      </c>
      <c r="W47">
        <v>63</v>
      </c>
      <c r="X47">
        <v>138</v>
      </c>
      <c r="Y47" s="2">
        <v>12.999000000000001</v>
      </c>
      <c r="Z47" s="2">
        <v>0.17104</v>
      </c>
      <c r="AA47" s="2">
        <v>5.9766999999999997E-3</v>
      </c>
      <c r="AB47" s="2">
        <v>32.947000000000003</v>
      </c>
    </row>
    <row r="48" spans="11:28" x14ac:dyDescent="0.3">
      <c r="V48" t="s">
        <v>81</v>
      </c>
      <c r="W48">
        <v>63</v>
      </c>
      <c r="X48">
        <v>138</v>
      </c>
      <c r="Y48" s="2">
        <v>13.029</v>
      </c>
      <c r="Z48" s="2">
        <v>0.17144000000000001</v>
      </c>
      <c r="AA48" s="2">
        <v>0.15376000000000001</v>
      </c>
      <c r="AB48" s="2">
        <v>33.058999999999997</v>
      </c>
    </row>
    <row r="49" spans="22:28" x14ac:dyDescent="0.3">
      <c r="V49" t="s">
        <v>82</v>
      </c>
      <c r="W49">
        <v>63</v>
      </c>
      <c r="X49">
        <v>138</v>
      </c>
      <c r="Y49" s="2">
        <v>12.968999999999999</v>
      </c>
      <c r="Z49" s="2">
        <v>0.17063999999999999</v>
      </c>
      <c r="AA49" s="2">
        <v>-0.15786</v>
      </c>
      <c r="AB49" s="2">
        <v>32.905000000000001</v>
      </c>
    </row>
    <row r="50" spans="22:28" x14ac:dyDescent="0.3">
      <c r="V50" t="s">
        <v>83</v>
      </c>
      <c r="W50">
        <v>63</v>
      </c>
      <c r="X50">
        <v>138</v>
      </c>
      <c r="Y50" s="2">
        <v>13.012</v>
      </c>
      <c r="Z50" s="2">
        <v>0.17122000000000001</v>
      </c>
      <c r="AA50" s="2">
        <v>-4.3791999999999998E-2</v>
      </c>
      <c r="AB50" s="2">
        <v>33.027999999999999</v>
      </c>
    </row>
    <row r="51" spans="22:28" x14ac:dyDescent="0.3">
      <c r="V51" t="s">
        <v>84</v>
      </c>
      <c r="W51">
        <v>63</v>
      </c>
      <c r="X51">
        <v>138</v>
      </c>
      <c r="Y51" s="2">
        <v>12.98</v>
      </c>
      <c r="Z51" s="2">
        <v>0.17079</v>
      </c>
      <c r="AA51" s="2">
        <v>0.14088999999999999</v>
      </c>
      <c r="AB51" s="2">
        <v>32.917000000000002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J4" sqref="J4"/>
    </sheetView>
  </sheetViews>
  <sheetFormatPr defaultRowHeight="14.4" x14ac:dyDescent="0.3"/>
  <cols>
    <col min="3" max="3" width="23" customWidth="1"/>
    <col min="6" max="6" width="13.6640625" customWidth="1"/>
    <col min="9" max="9" width="12.77734375" customWidth="1"/>
  </cols>
  <sheetData>
    <row r="2" spans="2:9" x14ac:dyDescent="0.3">
      <c r="C2" t="s">
        <v>95</v>
      </c>
    </row>
    <row r="3" spans="2:9" x14ac:dyDescent="0.3">
      <c r="I3" t="s">
        <v>115</v>
      </c>
    </row>
    <row r="4" spans="2:9" x14ac:dyDescent="0.3">
      <c r="B4">
        <v>1</v>
      </c>
      <c r="C4" t="s">
        <v>94</v>
      </c>
      <c r="D4">
        <v>64</v>
      </c>
      <c r="E4">
        <v>136</v>
      </c>
      <c r="F4" s="2">
        <v>1459.1</v>
      </c>
      <c r="G4" s="2">
        <f>F4/$F$5</f>
        <v>1.0252968870775068</v>
      </c>
      <c r="H4" s="2">
        <v>1.1175757901008231E-3</v>
      </c>
      <c r="I4" s="2">
        <f>(G4-1)/H4</f>
        <v>22.635500251150383</v>
      </c>
    </row>
    <row r="5" spans="2:9" x14ac:dyDescent="0.3">
      <c r="B5">
        <v>2</v>
      </c>
      <c r="C5" t="s">
        <v>91</v>
      </c>
      <c r="D5">
        <v>64</v>
      </c>
      <c r="E5">
        <v>136</v>
      </c>
      <c r="F5" s="2">
        <v>1423.1</v>
      </c>
      <c r="G5" s="2">
        <f t="shared" ref="G5:G12" si="0">F5/$F$5</f>
        <v>1</v>
      </c>
      <c r="H5" s="2">
        <v>1.1175757901008231E-3</v>
      </c>
      <c r="I5" s="2">
        <f t="shared" ref="I5:I12" si="1">(G5-1)/H5</f>
        <v>0</v>
      </c>
    </row>
    <row r="6" spans="2:9" x14ac:dyDescent="0.3">
      <c r="B6">
        <v>3</v>
      </c>
      <c r="C6" t="s">
        <v>92</v>
      </c>
      <c r="D6">
        <v>64</v>
      </c>
      <c r="E6">
        <v>136</v>
      </c>
      <c r="F6" s="2">
        <v>1423.3</v>
      </c>
      <c r="G6" s="2">
        <f t="shared" si="0"/>
        <v>1.0001405382615418</v>
      </c>
      <c r="H6" s="2">
        <v>1.1175757901008231E-3</v>
      </c>
      <c r="I6" s="2">
        <f t="shared" si="1"/>
        <v>0.12575277917315372</v>
      </c>
    </row>
    <row r="7" spans="2:9" x14ac:dyDescent="0.3">
      <c r="B7">
        <v>4</v>
      </c>
      <c r="C7" t="s">
        <v>93</v>
      </c>
      <c r="D7">
        <v>64</v>
      </c>
      <c r="E7">
        <v>136</v>
      </c>
      <c r="F7" s="2">
        <v>1422.6</v>
      </c>
      <c r="G7" s="2">
        <f t="shared" si="0"/>
        <v>0.99964865434614569</v>
      </c>
      <c r="H7" s="2">
        <v>1.1175757901008231E-3</v>
      </c>
      <c r="I7" s="2">
        <f t="shared" si="1"/>
        <v>-0.31438194793268559</v>
      </c>
    </row>
    <row r="8" spans="2:9" x14ac:dyDescent="0.3">
      <c r="B8">
        <v>5</v>
      </c>
      <c r="C8" t="s">
        <v>87</v>
      </c>
      <c r="D8">
        <v>64</v>
      </c>
      <c r="E8">
        <v>136</v>
      </c>
      <c r="F8" s="2">
        <v>1423</v>
      </c>
      <c r="G8" s="2">
        <f t="shared" si="0"/>
        <v>0.99992973086922921</v>
      </c>
      <c r="H8" s="2">
        <v>1.1175757901008231E-3</v>
      </c>
      <c r="I8" s="2">
        <f t="shared" si="1"/>
        <v>-6.287638958647751E-2</v>
      </c>
    </row>
    <row r="9" spans="2:9" x14ac:dyDescent="0.3">
      <c r="B9">
        <v>6</v>
      </c>
      <c r="C9" t="s">
        <v>88</v>
      </c>
      <c r="D9">
        <v>64</v>
      </c>
      <c r="E9">
        <v>136</v>
      </c>
      <c r="F9" s="2">
        <v>1379.8</v>
      </c>
      <c r="G9" s="2">
        <f t="shared" si="0"/>
        <v>0.96957346637622099</v>
      </c>
      <c r="H9" s="2">
        <v>1.1175757901008231E-3</v>
      </c>
      <c r="I9" s="2">
        <f t="shared" si="1"/>
        <v>-27.225476690967017</v>
      </c>
    </row>
    <row r="10" spans="2:9" x14ac:dyDescent="0.3">
      <c r="B10">
        <v>7</v>
      </c>
      <c r="C10" t="s">
        <v>90</v>
      </c>
      <c r="D10">
        <v>64</v>
      </c>
      <c r="E10">
        <v>136</v>
      </c>
      <c r="F10" s="2">
        <v>1375.7</v>
      </c>
      <c r="G10" s="2">
        <f t="shared" si="0"/>
        <v>0.96669243201461608</v>
      </c>
      <c r="H10" s="2">
        <v>1.1175757901008231E-3</v>
      </c>
      <c r="I10" s="2">
        <f t="shared" si="1"/>
        <v>-29.803408664014682</v>
      </c>
    </row>
    <row r="11" spans="2:9" x14ac:dyDescent="0.3">
      <c r="B11">
        <v>8</v>
      </c>
      <c r="C11" t="s">
        <v>89</v>
      </c>
      <c r="D11">
        <v>64</v>
      </c>
      <c r="E11">
        <v>136</v>
      </c>
      <c r="F11" s="2">
        <v>1432.8</v>
      </c>
      <c r="G11" s="2">
        <f t="shared" si="0"/>
        <v>1.0068161056847726</v>
      </c>
      <c r="H11" s="2">
        <v>1.1175757901008231E-3</v>
      </c>
      <c r="I11" s="2">
        <f t="shared" si="1"/>
        <v>6.0990097898932865</v>
      </c>
    </row>
    <row r="12" spans="2:9" x14ac:dyDescent="0.3">
      <c r="B12">
        <v>9</v>
      </c>
      <c r="C12" t="s">
        <v>86</v>
      </c>
      <c r="D12">
        <v>64</v>
      </c>
      <c r="E12">
        <v>136</v>
      </c>
      <c r="F12" s="2">
        <v>1425.9</v>
      </c>
      <c r="G12" s="2">
        <f t="shared" si="0"/>
        <v>1.001967535661584</v>
      </c>
      <c r="H12" s="2">
        <v>1.1175757901008231E-3</v>
      </c>
      <c r="I12" s="2">
        <f t="shared" si="1"/>
        <v>1.7605389084229599</v>
      </c>
    </row>
    <row r="16" spans="2:9" x14ac:dyDescent="0.3">
      <c r="C16" t="s">
        <v>113</v>
      </c>
      <c r="D16" s="2">
        <v>1.15E-3</v>
      </c>
    </row>
    <row r="17" spans="2:9" x14ac:dyDescent="0.3">
      <c r="C17" t="s">
        <v>114</v>
      </c>
      <c r="D17" s="2">
        <v>3.68E-4</v>
      </c>
    </row>
    <row r="29" spans="2:9" x14ac:dyDescent="0.3">
      <c r="B29">
        <v>1</v>
      </c>
      <c r="C29" t="s">
        <v>104</v>
      </c>
      <c r="D29">
        <v>19</v>
      </c>
      <c r="E29">
        <v>96</v>
      </c>
      <c r="F29" s="2">
        <v>12.923999999999999</v>
      </c>
      <c r="G29" s="2">
        <f>F29/$F$30</f>
        <v>0.99961327248820475</v>
      </c>
      <c r="H29" s="2">
        <v>3.6805040110100774E-4</v>
      </c>
      <c r="I29" s="2">
        <f>(G29-1)/H29</f>
        <v>-1.0507460680340761</v>
      </c>
    </row>
    <row r="30" spans="2:9" x14ac:dyDescent="0.3">
      <c r="B30">
        <v>2</v>
      </c>
      <c r="C30" t="s">
        <v>101</v>
      </c>
      <c r="D30">
        <v>19</v>
      </c>
      <c r="E30">
        <v>96</v>
      </c>
      <c r="F30" s="2">
        <v>12.929</v>
      </c>
      <c r="G30" s="2">
        <f t="shared" ref="G30:G37" si="2">F30/$F$30</f>
        <v>1</v>
      </c>
      <c r="H30" s="2">
        <v>3.6805040110100774E-4</v>
      </c>
      <c r="I30" s="2">
        <f t="shared" ref="I30:I37" si="3">(G30-1)/H30</f>
        <v>0</v>
      </c>
    </row>
    <row r="31" spans="2:9" x14ac:dyDescent="0.3">
      <c r="B31">
        <v>3</v>
      </c>
      <c r="C31" t="s">
        <v>102</v>
      </c>
      <c r="D31">
        <v>19</v>
      </c>
      <c r="E31">
        <v>96</v>
      </c>
      <c r="F31" s="2">
        <v>12.929</v>
      </c>
      <c r="G31" s="2">
        <f t="shared" si="2"/>
        <v>1</v>
      </c>
      <c r="H31" s="2">
        <v>3.6805040110100774E-4</v>
      </c>
      <c r="I31" s="2">
        <f t="shared" si="3"/>
        <v>0</v>
      </c>
    </row>
    <row r="32" spans="2:9" x14ac:dyDescent="0.3">
      <c r="B32">
        <v>4</v>
      </c>
      <c r="C32" t="s">
        <v>103</v>
      </c>
      <c r="D32">
        <v>19</v>
      </c>
      <c r="E32">
        <v>96</v>
      </c>
      <c r="F32" s="2">
        <v>12.926</v>
      </c>
      <c r="G32" s="2">
        <f t="shared" si="2"/>
        <v>0.99976796349292285</v>
      </c>
      <c r="H32" s="2">
        <v>3.6805040110100774E-4</v>
      </c>
      <c r="I32" s="2">
        <f t="shared" si="3"/>
        <v>-0.63044764082044558</v>
      </c>
    </row>
    <row r="33" spans="2:9" x14ac:dyDescent="0.3">
      <c r="B33">
        <v>5</v>
      </c>
      <c r="C33" t="s">
        <v>97</v>
      </c>
      <c r="D33">
        <v>19</v>
      </c>
      <c r="E33">
        <v>96</v>
      </c>
      <c r="F33" s="2">
        <v>12.926</v>
      </c>
      <c r="G33" s="2">
        <f t="shared" si="2"/>
        <v>0.99976796349292285</v>
      </c>
      <c r="H33" s="2">
        <v>3.6805040110100774E-4</v>
      </c>
      <c r="I33" s="2">
        <f t="shared" si="3"/>
        <v>-0.63044764082044558</v>
      </c>
    </row>
    <row r="34" spans="2:9" x14ac:dyDescent="0.3">
      <c r="B34">
        <v>6</v>
      </c>
      <c r="C34" t="s">
        <v>98</v>
      </c>
      <c r="D34">
        <v>19</v>
      </c>
      <c r="E34">
        <v>96</v>
      </c>
      <c r="F34" s="2">
        <v>12.419</v>
      </c>
      <c r="G34" s="2">
        <f t="shared" si="2"/>
        <v>0.96055379379689076</v>
      </c>
      <c r="H34" s="2">
        <v>3.6805040110100774E-4</v>
      </c>
      <c r="I34" s="2">
        <f t="shared" si="3"/>
        <v>-107.17609893945917</v>
      </c>
    </row>
    <row r="35" spans="2:9" x14ac:dyDescent="0.3">
      <c r="B35">
        <v>7</v>
      </c>
      <c r="C35" t="s">
        <v>100</v>
      </c>
      <c r="D35">
        <v>19</v>
      </c>
      <c r="E35">
        <v>96</v>
      </c>
      <c r="F35" s="2">
        <v>12.864000000000001</v>
      </c>
      <c r="G35" s="2">
        <f t="shared" si="2"/>
        <v>0.99497254234666255</v>
      </c>
      <c r="H35" s="2">
        <v>3.6805040110100774E-4</v>
      </c>
      <c r="I35" s="2">
        <f t="shared" si="3"/>
        <v>-13.659698884440877</v>
      </c>
    </row>
    <row r="36" spans="2:9" x14ac:dyDescent="0.3">
      <c r="B36">
        <v>8</v>
      </c>
      <c r="C36" t="s">
        <v>99</v>
      </c>
      <c r="D36">
        <v>19</v>
      </c>
      <c r="E36">
        <v>96</v>
      </c>
      <c r="F36" s="2">
        <v>12.943</v>
      </c>
      <c r="G36" s="2">
        <f t="shared" si="2"/>
        <v>1.0010828370330265</v>
      </c>
      <c r="H36" s="2">
        <v>3.6805040110100774E-4</v>
      </c>
      <c r="I36" s="2">
        <f t="shared" si="3"/>
        <v>2.9420889904948093</v>
      </c>
    </row>
    <row r="37" spans="2:9" x14ac:dyDescent="0.3">
      <c r="B37">
        <v>9</v>
      </c>
      <c r="C37" t="s">
        <v>96</v>
      </c>
      <c r="D37">
        <v>19</v>
      </c>
      <c r="E37">
        <v>96</v>
      </c>
      <c r="F37" s="2">
        <v>12.929</v>
      </c>
      <c r="G37" s="2">
        <f t="shared" si="2"/>
        <v>1</v>
      </c>
      <c r="H37" s="2">
        <v>3.6805040110100774E-4</v>
      </c>
      <c r="I37" s="2">
        <f t="shared" si="3"/>
        <v>0</v>
      </c>
    </row>
  </sheetData>
  <sortState ref="B29:I37">
    <sortCondition ref="B29:B3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I211"/>
  <sheetViews>
    <sheetView topLeftCell="A12" workbookViewId="0">
      <selection activeCell="D12" sqref="D12:I211"/>
    </sheetView>
  </sheetViews>
  <sheetFormatPr defaultRowHeight="14.4" x14ac:dyDescent="0.3"/>
  <sheetData>
    <row r="7" spans="4:9" x14ac:dyDescent="0.3">
      <c r="D7" t="s">
        <v>105</v>
      </c>
    </row>
    <row r="8" spans="4:9" x14ac:dyDescent="0.3">
      <c r="D8" t="s">
        <v>105</v>
      </c>
    </row>
    <row r="9" spans="4:9" x14ac:dyDescent="0.3">
      <c r="D9" t="s">
        <v>105</v>
      </c>
    </row>
    <row r="10" spans="4:9" x14ac:dyDescent="0.3">
      <c r="D10" t="s">
        <v>105</v>
      </c>
    </row>
    <row r="11" spans="4:9" x14ac:dyDescent="0.3">
      <c r="D11" t="s">
        <v>105</v>
      </c>
    </row>
    <row r="12" spans="4:9" x14ac:dyDescent="0.3">
      <c r="D12">
        <v>-199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4:9" x14ac:dyDescent="0.3">
      <c r="D13">
        <v>-197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4:9" x14ac:dyDescent="0.3">
      <c r="D14">
        <v>-195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4:9" x14ac:dyDescent="0.3">
      <c r="D15">
        <v>-193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4:9" x14ac:dyDescent="0.3">
      <c r="D16">
        <v>-191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4:9" x14ac:dyDescent="0.3">
      <c r="D17">
        <v>-189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4:9" x14ac:dyDescent="0.3">
      <c r="D18">
        <v>-187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4:9" x14ac:dyDescent="0.3">
      <c r="D19">
        <v>-185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4:9" x14ac:dyDescent="0.3">
      <c r="D20">
        <v>-183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4:9" x14ac:dyDescent="0.3">
      <c r="D21">
        <v>-181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4:9" x14ac:dyDescent="0.3">
      <c r="D22">
        <v>-179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4:9" x14ac:dyDescent="0.3">
      <c r="D23">
        <v>-177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4:9" x14ac:dyDescent="0.3">
      <c r="D24">
        <v>-175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4:9" x14ac:dyDescent="0.3">
      <c r="D25">
        <v>-173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4:9" x14ac:dyDescent="0.3">
      <c r="D26">
        <v>-171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4:9" x14ac:dyDescent="0.3">
      <c r="D27">
        <v>-169</v>
      </c>
      <c r="E27">
        <v>0.5</v>
      </c>
      <c r="F27">
        <v>0.5</v>
      </c>
      <c r="G27" s="2">
        <v>-3.6429999999999999E-9</v>
      </c>
      <c r="H27">
        <v>0.5</v>
      </c>
      <c r="I27" s="2">
        <v>-1.6560000000000001E-9</v>
      </c>
    </row>
    <row r="28" spans="4:9" x14ac:dyDescent="0.3">
      <c r="D28">
        <v>-167</v>
      </c>
      <c r="E28">
        <v>0.50019999999999998</v>
      </c>
      <c r="F28">
        <v>0.50019999999999998</v>
      </c>
      <c r="G28" s="2">
        <v>-5.8309999999999997E-6</v>
      </c>
      <c r="H28">
        <v>0.50019999999999998</v>
      </c>
      <c r="I28" s="2">
        <v>-5.7930000000000003E-6</v>
      </c>
    </row>
    <row r="29" spans="4:9" x14ac:dyDescent="0.3">
      <c r="D29">
        <v>-165</v>
      </c>
      <c r="E29">
        <v>0.50009999999999999</v>
      </c>
      <c r="F29">
        <v>0.50009999999999999</v>
      </c>
      <c r="G29" s="2">
        <v>-2.841E-6</v>
      </c>
      <c r="H29">
        <v>0.50009999999999999</v>
      </c>
      <c r="I29" s="2">
        <v>-2.8700000000000001E-6</v>
      </c>
    </row>
    <row r="30" spans="4:9" x14ac:dyDescent="0.3">
      <c r="D30">
        <v>-163</v>
      </c>
      <c r="E30">
        <v>0.50009999999999999</v>
      </c>
      <c r="F30">
        <v>0.50009999999999999</v>
      </c>
      <c r="G30" s="2">
        <v>-2.2029999999999999E-6</v>
      </c>
      <c r="H30">
        <v>0.50009999999999999</v>
      </c>
      <c r="I30" s="2">
        <v>-2.2359999999999999E-6</v>
      </c>
    </row>
    <row r="31" spans="4:9" x14ac:dyDescent="0.3">
      <c r="D31">
        <v>-161</v>
      </c>
      <c r="E31">
        <v>0.50009999999999999</v>
      </c>
      <c r="F31">
        <v>0.50009999999999999</v>
      </c>
      <c r="G31" s="2">
        <v>-1.818E-6</v>
      </c>
      <c r="H31">
        <v>0.50009999999999999</v>
      </c>
      <c r="I31" s="2">
        <v>-1.8059999999999999E-6</v>
      </c>
    </row>
    <row r="32" spans="4:9" x14ac:dyDescent="0.3">
      <c r="D32">
        <v>-159</v>
      </c>
      <c r="E32">
        <v>0.5</v>
      </c>
      <c r="F32">
        <v>0.5</v>
      </c>
      <c r="G32" s="2">
        <v>-1.6279999999999999E-6</v>
      </c>
      <c r="H32">
        <v>0.5</v>
      </c>
      <c r="I32" s="2">
        <v>-1.6500000000000001E-6</v>
      </c>
    </row>
    <row r="33" spans="4:9" x14ac:dyDescent="0.3">
      <c r="D33">
        <v>-157</v>
      </c>
      <c r="E33">
        <v>0.5</v>
      </c>
      <c r="F33">
        <v>0.5</v>
      </c>
      <c r="G33" s="2">
        <v>-1.418E-6</v>
      </c>
      <c r="H33">
        <v>0.5</v>
      </c>
      <c r="I33" s="2">
        <v>-1.438E-6</v>
      </c>
    </row>
    <row r="34" spans="4:9" x14ac:dyDescent="0.3">
      <c r="D34">
        <v>-155</v>
      </c>
      <c r="E34">
        <v>0.5</v>
      </c>
      <c r="F34">
        <v>0.5</v>
      </c>
      <c r="G34" s="2">
        <v>-1.367E-6</v>
      </c>
      <c r="H34">
        <v>0.5</v>
      </c>
      <c r="I34" s="2">
        <v>-1.3570000000000001E-6</v>
      </c>
    </row>
    <row r="35" spans="4:9" x14ac:dyDescent="0.3">
      <c r="D35">
        <v>-153</v>
      </c>
      <c r="E35">
        <v>0.5</v>
      </c>
      <c r="F35">
        <v>0.5</v>
      </c>
      <c r="G35" s="2">
        <v>-1.2950000000000001E-6</v>
      </c>
      <c r="H35">
        <v>0.5</v>
      </c>
      <c r="I35" s="2">
        <v>-1.2449999999999999E-6</v>
      </c>
    </row>
    <row r="36" spans="4:9" x14ac:dyDescent="0.3">
      <c r="D36">
        <v>-151</v>
      </c>
      <c r="E36">
        <v>0.5</v>
      </c>
      <c r="F36">
        <v>0.5</v>
      </c>
      <c r="G36" s="2">
        <v>-1.207E-6</v>
      </c>
      <c r="H36">
        <v>0.5</v>
      </c>
      <c r="I36" s="2">
        <v>-1.2079999999999999E-6</v>
      </c>
    </row>
    <row r="37" spans="4:9" x14ac:dyDescent="0.3">
      <c r="D37">
        <v>-149</v>
      </c>
      <c r="E37">
        <v>0.5</v>
      </c>
      <c r="F37">
        <v>0.5</v>
      </c>
      <c r="G37" s="2">
        <v>-1.133E-6</v>
      </c>
      <c r="H37">
        <v>0.5</v>
      </c>
      <c r="I37" s="2">
        <v>-1.13E-6</v>
      </c>
    </row>
    <row r="38" spans="4:9" x14ac:dyDescent="0.3">
      <c r="D38">
        <v>-147</v>
      </c>
      <c r="E38">
        <v>0.5</v>
      </c>
      <c r="F38">
        <v>0.5</v>
      </c>
      <c r="G38" s="2">
        <v>-1.063E-6</v>
      </c>
      <c r="H38">
        <v>0.5</v>
      </c>
      <c r="I38" s="2">
        <v>-1.0890000000000001E-6</v>
      </c>
    </row>
    <row r="39" spans="4:9" x14ac:dyDescent="0.3">
      <c r="D39">
        <v>-145</v>
      </c>
      <c r="E39">
        <v>0.5</v>
      </c>
      <c r="F39">
        <v>0.5</v>
      </c>
      <c r="G39" s="2">
        <v>-9.9900000000000009E-7</v>
      </c>
      <c r="H39">
        <v>0.5</v>
      </c>
      <c r="I39" s="2">
        <v>-1.0130000000000001E-6</v>
      </c>
    </row>
    <row r="40" spans="4:9" x14ac:dyDescent="0.3">
      <c r="D40">
        <v>-143</v>
      </c>
      <c r="E40">
        <v>0.5</v>
      </c>
      <c r="F40">
        <v>0.5</v>
      </c>
      <c r="G40" s="2">
        <v>-9.6130000000000001E-7</v>
      </c>
      <c r="H40">
        <v>0.5</v>
      </c>
      <c r="I40" s="2">
        <v>-9.7749999999999996E-7</v>
      </c>
    </row>
    <row r="41" spans="4:9" x14ac:dyDescent="0.3">
      <c r="D41">
        <v>-141</v>
      </c>
      <c r="E41">
        <v>0.5</v>
      </c>
      <c r="F41">
        <v>0.5</v>
      </c>
      <c r="G41" s="2">
        <v>-9.4969999999999999E-7</v>
      </c>
      <c r="H41">
        <v>0.5</v>
      </c>
      <c r="I41" s="2">
        <v>-9.3310000000000001E-7</v>
      </c>
    </row>
    <row r="42" spans="4:9" x14ac:dyDescent="0.3">
      <c r="D42">
        <v>-139</v>
      </c>
      <c r="E42">
        <v>0.5</v>
      </c>
      <c r="F42">
        <v>0.5</v>
      </c>
      <c r="G42" s="2">
        <v>-8.8710000000000005E-7</v>
      </c>
      <c r="H42">
        <v>0.5</v>
      </c>
      <c r="I42" s="2">
        <v>-8.7879999999999995E-7</v>
      </c>
    </row>
    <row r="43" spans="4:9" x14ac:dyDescent="0.3">
      <c r="D43">
        <v>-137</v>
      </c>
      <c r="E43">
        <v>0.5</v>
      </c>
      <c r="F43">
        <v>0.5</v>
      </c>
      <c r="G43" s="2">
        <v>-8.5529999999999999E-7</v>
      </c>
      <c r="H43">
        <v>0.5</v>
      </c>
      <c r="I43" s="2">
        <v>-8.5529999999999999E-7</v>
      </c>
    </row>
    <row r="44" spans="4:9" x14ac:dyDescent="0.3">
      <c r="D44">
        <v>-135</v>
      </c>
      <c r="E44">
        <v>0.5</v>
      </c>
      <c r="F44">
        <v>0.5</v>
      </c>
      <c r="G44" s="2">
        <v>-8.7219999999999999E-7</v>
      </c>
      <c r="H44">
        <v>0.5</v>
      </c>
      <c r="I44" s="2">
        <v>-8.5959999999999999E-7</v>
      </c>
    </row>
    <row r="45" spans="4:9" x14ac:dyDescent="0.3">
      <c r="D45">
        <v>-133</v>
      </c>
      <c r="E45">
        <v>0.5</v>
      </c>
      <c r="F45">
        <v>0.5</v>
      </c>
      <c r="G45" s="2">
        <v>-8.6990000000000003E-7</v>
      </c>
      <c r="H45">
        <v>0.5</v>
      </c>
      <c r="I45" s="2">
        <v>-8.3839999999999999E-7</v>
      </c>
    </row>
    <row r="46" spans="4:9" x14ac:dyDescent="0.3">
      <c r="D46">
        <v>-131</v>
      </c>
      <c r="E46">
        <v>0.5</v>
      </c>
      <c r="F46">
        <v>0.5</v>
      </c>
      <c r="G46" s="2">
        <v>-8.2220000000000004E-7</v>
      </c>
      <c r="H46">
        <v>0.5</v>
      </c>
      <c r="I46" s="2">
        <v>-8.2780000000000004E-7</v>
      </c>
    </row>
    <row r="47" spans="4:9" x14ac:dyDescent="0.3">
      <c r="D47">
        <v>-129</v>
      </c>
      <c r="E47">
        <v>0.5</v>
      </c>
      <c r="F47">
        <v>0.5</v>
      </c>
      <c r="G47" s="2">
        <v>-7.6130000000000002E-7</v>
      </c>
      <c r="H47">
        <v>0.5</v>
      </c>
      <c r="I47" s="2">
        <v>-8.033E-7</v>
      </c>
    </row>
    <row r="48" spans="4:9" x14ac:dyDescent="0.3">
      <c r="D48">
        <v>-127</v>
      </c>
      <c r="E48">
        <v>0.5</v>
      </c>
      <c r="F48">
        <v>0.5</v>
      </c>
      <c r="G48" s="2">
        <v>-7.6229999999999999E-7</v>
      </c>
      <c r="H48">
        <v>0.5</v>
      </c>
      <c r="I48" s="2">
        <v>-8.0400000000000005E-7</v>
      </c>
    </row>
    <row r="49" spans="4:9" x14ac:dyDescent="0.3">
      <c r="D49">
        <v>-125</v>
      </c>
      <c r="E49">
        <v>0.5</v>
      </c>
      <c r="F49">
        <v>0.5</v>
      </c>
      <c r="G49" s="2">
        <v>-7.6789999999999999E-7</v>
      </c>
      <c r="H49">
        <v>0.5</v>
      </c>
      <c r="I49" s="2">
        <v>-7.7680000000000002E-7</v>
      </c>
    </row>
    <row r="50" spans="4:9" x14ac:dyDescent="0.3">
      <c r="D50">
        <v>-123</v>
      </c>
      <c r="E50">
        <v>0.5</v>
      </c>
      <c r="F50">
        <v>0.5</v>
      </c>
      <c r="G50" s="2">
        <v>-6.9039999999999999E-7</v>
      </c>
      <c r="H50">
        <v>0.5</v>
      </c>
      <c r="I50" s="2">
        <v>-6.8739999999999997E-7</v>
      </c>
    </row>
    <row r="51" spans="4:9" x14ac:dyDescent="0.3">
      <c r="D51">
        <v>-121</v>
      </c>
      <c r="E51">
        <v>0.5</v>
      </c>
      <c r="F51">
        <v>0.5</v>
      </c>
      <c r="G51" s="2">
        <v>-7.1920000000000003E-7</v>
      </c>
      <c r="H51">
        <v>0.5</v>
      </c>
      <c r="I51" s="2">
        <v>-7.1529999999999995E-7</v>
      </c>
    </row>
    <row r="52" spans="4:9" x14ac:dyDescent="0.3">
      <c r="D52">
        <v>-119</v>
      </c>
      <c r="E52">
        <v>0.5</v>
      </c>
      <c r="F52">
        <v>0.5</v>
      </c>
      <c r="G52" s="2">
        <v>-7.1330000000000001E-7</v>
      </c>
      <c r="H52">
        <v>0.5</v>
      </c>
      <c r="I52" s="2">
        <v>-6.8640000000000001E-7</v>
      </c>
    </row>
    <row r="53" spans="4:9" x14ac:dyDescent="0.3">
      <c r="D53">
        <v>-117</v>
      </c>
      <c r="E53">
        <v>0.5</v>
      </c>
      <c r="F53">
        <v>0.5</v>
      </c>
      <c r="G53" s="2">
        <v>-6.9370000000000002E-7</v>
      </c>
      <c r="H53">
        <v>0.5</v>
      </c>
      <c r="I53" s="2">
        <v>-6.8449999999999997E-7</v>
      </c>
    </row>
    <row r="54" spans="4:9" x14ac:dyDescent="0.3">
      <c r="D54">
        <v>-115</v>
      </c>
      <c r="E54">
        <v>0.5</v>
      </c>
      <c r="F54">
        <v>0.5</v>
      </c>
      <c r="G54" s="2">
        <v>-6.2679999999999997E-7</v>
      </c>
      <c r="H54">
        <v>0.5</v>
      </c>
      <c r="I54" s="2">
        <v>-6.328E-7</v>
      </c>
    </row>
    <row r="55" spans="4:9" x14ac:dyDescent="0.3">
      <c r="D55">
        <v>-113</v>
      </c>
      <c r="E55">
        <v>20.239999999999998</v>
      </c>
      <c r="F55">
        <v>20.14</v>
      </c>
      <c r="G55">
        <v>0.1056</v>
      </c>
      <c r="H55">
        <v>20.13</v>
      </c>
      <c r="I55" s="2">
        <v>-7.587E-3</v>
      </c>
    </row>
    <row r="56" spans="4:9" x14ac:dyDescent="0.3">
      <c r="D56">
        <v>-111</v>
      </c>
      <c r="E56">
        <v>17.96</v>
      </c>
      <c r="F56">
        <v>18.010000000000002</v>
      </c>
      <c r="G56" s="2">
        <v>-5.2940000000000001E-2</v>
      </c>
      <c r="H56">
        <v>17.96</v>
      </c>
      <c r="I56" s="2">
        <v>-4.9459999999999997E-2</v>
      </c>
    </row>
    <row r="57" spans="4:9" x14ac:dyDescent="0.3">
      <c r="D57">
        <v>-109</v>
      </c>
      <c r="E57">
        <v>18.77</v>
      </c>
      <c r="F57">
        <v>18.850000000000001</v>
      </c>
      <c r="G57" s="2">
        <v>-7.7090000000000006E-2</v>
      </c>
      <c r="H57">
        <v>18.82</v>
      </c>
      <c r="I57" s="2">
        <v>-2.6270000000000002E-2</v>
      </c>
    </row>
    <row r="58" spans="4:9" x14ac:dyDescent="0.3">
      <c r="D58">
        <v>-107</v>
      </c>
      <c r="E58">
        <v>19.59</v>
      </c>
      <c r="F58">
        <v>19.5</v>
      </c>
      <c r="G58" s="2">
        <v>9.3770000000000006E-2</v>
      </c>
      <c r="H58">
        <v>19.559999999999999</v>
      </c>
      <c r="I58" s="2">
        <v>6.5210000000000004E-2</v>
      </c>
    </row>
    <row r="59" spans="4:9" x14ac:dyDescent="0.3">
      <c r="D59">
        <v>-105</v>
      </c>
      <c r="E59">
        <v>20.170000000000002</v>
      </c>
      <c r="F59">
        <v>20.21</v>
      </c>
      <c r="G59" s="2">
        <v>-3.7650000000000003E-2</v>
      </c>
      <c r="H59">
        <v>20.2</v>
      </c>
      <c r="I59" s="2">
        <v>-5.7089999999999997E-3</v>
      </c>
    </row>
    <row r="60" spans="4:9" x14ac:dyDescent="0.3">
      <c r="D60">
        <v>-103</v>
      </c>
      <c r="E60">
        <v>20.28</v>
      </c>
      <c r="F60">
        <v>20.28</v>
      </c>
      <c r="G60" s="2">
        <v>-1.365E-5</v>
      </c>
      <c r="H60">
        <v>20.329999999999998</v>
      </c>
      <c r="I60" s="2">
        <v>5.4429999999999999E-2</v>
      </c>
    </row>
    <row r="61" spans="4:9" x14ac:dyDescent="0.3">
      <c r="D61">
        <v>-101</v>
      </c>
      <c r="E61">
        <v>20.239999999999998</v>
      </c>
      <c r="F61">
        <v>20.21</v>
      </c>
      <c r="G61" s="2">
        <v>2.6069999999999999E-2</v>
      </c>
      <c r="H61">
        <v>20.27</v>
      </c>
      <c r="I61" s="2">
        <v>5.5410000000000001E-2</v>
      </c>
    </row>
    <row r="62" spans="4:9" x14ac:dyDescent="0.3">
      <c r="D62">
        <v>-99</v>
      </c>
      <c r="E62">
        <v>27.91</v>
      </c>
      <c r="F62">
        <v>27.9</v>
      </c>
      <c r="G62" s="2">
        <v>4.6540000000000002E-3</v>
      </c>
      <c r="H62">
        <v>27.84</v>
      </c>
      <c r="I62" s="2">
        <v>-5.9139999999999998E-2</v>
      </c>
    </row>
    <row r="63" spans="4:9" x14ac:dyDescent="0.3">
      <c r="D63">
        <v>-97</v>
      </c>
      <c r="E63">
        <v>38.299999999999997</v>
      </c>
      <c r="F63">
        <v>38.61</v>
      </c>
      <c r="G63">
        <v>-0.31069999999999998</v>
      </c>
      <c r="H63">
        <v>38.33</v>
      </c>
      <c r="I63">
        <v>-0.28249999999999997</v>
      </c>
    </row>
    <row r="64" spans="4:9" x14ac:dyDescent="0.3">
      <c r="D64">
        <v>-95</v>
      </c>
      <c r="E64">
        <v>40.22</v>
      </c>
      <c r="F64">
        <v>40.15</v>
      </c>
      <c r="G64" s="2">
        <v>7.4069999999999997E-2</v>
      </c>
      <c r="H64">
        <v>40.17</v>
      </c>
      <c r="I64" s="2">
        <v>1.7139999999999999E-2</v>
      </c>
    </row>
    <row r="65" spans="4:9" x14ac:dyDescent="0.3">
      <c r="D65">
        <v>-93</v>
      </c>
      <c r="E65">
        <v>40.36</v>
      </c>
      <c r="F65">
        <v>40.5</v>
      </c>
      <c r="G65">
        <v>-0.1406</v>
      </c>
      <c r="H65">
        <v>40.4</v>
      </c>
      <c r="I65" s="2">
        <v>-9.3039999999999998E-2</v>
      </c>
    </row>
    <row r="66" spans="4:9" x14ac:dyDescent="0.3">
      <c r="D66">
        <v>-91</v>
      </c>
      <c r="E66">
        <v>41.09</v>
      </c>
      <c r="F66">
        <v>41.3</v>
      </c>
      <c r="G66">
        <v>-0.20799999999999999</v>
      </c>
      <c r="H66">
        <v>41.21</v>
      </c>
      <c r="I66" s="2">
        <v>-8.8010000000000005E-2</v>
      </c>
    </row>
    <row r="67" spans="4:9" x14ac:dyDescent="0.3">
      <c r="D67">
        <v>-89</v>
      </c>
      <c r="E67">
        <v>41.36</v>
      </c>
      <c r="F67">
        <v>41.56</v>
      </c>
      <c r="G67">
        <v>-0.2</v>
      </c>
      <c r="H67">
        <v>41.61</v>
      </c>
      <c r="I67" s="2">
        <v>5.2400000000000002E-2</v>
      </c>
    </row>
    <row r="68" spans="4:9" x14ac:dyDescent="0.3">
      <c r="D68">
        <v>-87</v>
      </c>
      <c r="E68">
        <v>42.1</v>
      </c>
      <c r="F68">
        <v>41.98</v>
      </c>
      <c r="G68">
        <v>0.1202</v>
      </c>
      <c r="H68">
        <v>41.88</v>
      </c>
      <c r="I68" s="2">
        <v>-9.6930000000000002E-2</v>
      </c>
    </row>
    <row r="69" spans="4:9" x14ac:dyDescent="0.3">
      <c r="D69">
        <v>-85</v>
      </c>
      <c r="E69">
        <v>42.3</v>
      </c>
      <c r="F69">
        <v>42.43</v>
      </c>
      <c r="G69">
        <v>-0.12640000000000001</v>
      </c>
      <c r="H69">
        <v>42.5</v>
      </c>
      <c r="I69" s="2">
        <v>6.8019999999999997E-2</v>
      </c>
    </row>
    <row r="70" spans="4:9" x14ac:dyDescent="0.3">
      <c r="D70">
        <v>-83</v>
      </c>
      <c r="E70">
        <v>42.59</v>
      </c>
      <c r="F70">
        <v>42.71</v>
      </c>
      <c r="G70">
        <v>-0.1159</v>
      </c>
      <c r="H70">
        <v>42.62</v>
      </c>
      <c r="I70" s="2">
        <v>-8.6139999999999994E-2</v>
      </c>
    </row>
    <row r="71" spans="4:9" x14ac:dyDescent="0.3">
      <c r="D71">
        <v>-81</v>
      </c>
      <c r="E71">
        <v>42.92</v>
      </c>
      <c r="F71">
        <v>43.1</v>
      </c>
      <c r="G71">
        <v>-0.1807</v>
      </c>
      <c r="H71">
        <v>42.71</v>
      </c>
      <c r="I71">
        <v>-0.39529999999999998</v>
      </c>
    </row>
    <row r="72" spans="4:9" x14ac:dyDescent="0.3">
      <c r="D72">
        <v>-79</v>
      </c>
      <c r="E72">
        <v>43.14</v>
      </c>
      <c r="F72">
        <v>43.35</v>
      </c>
      <c r="G72">
        <v>-0.20419999999999999</v>
      </c>
      <c r="H72">
        <v>43.35</v>
      </c>
      <c r="I72" s="2">
        <v>7.8630000000000002E-3</v>
      </c>
    </row>
    <row r="73" spans="4:9" x14ac:dyDescent="0.3">
      <c r="D73">
        <v>-77</v>
      </c>
      <c r="E73">
        <v>43.8</v>
      </c>
      <c r="F73">
        <v>43.88</v>
      </c>
      <c r="G73" s="2">
        <v>-8.1019999999999995E-2</v>
      </c>
      <c r="H73">
        <v>43.7</v>
      </c>
      <c r="I73">
        <v>-0.1835</v>
      </c>
    </row>
    <row r="74" spans="4:9" x14ac:dyDescent="0.3">
      <c r="D74">
        <v>-75</v>
      </c>
      <c r="E74">
        <v>46.6</v>
      </c>
      <c r="F74">
        <v>47</v>
      </c>
      <c r="G74">
        <v>-0.40589999999999998</v>
      </c>
      <c r="H74">
        <v>46.57</v>
      </c>
      <c r="I74">
        <v>-0.43269999999999997</v>
      </c>
    </row>
    <row r="75" spans="4:9" x14ac:dyDescent="0.3">
      <c r="D75">
        <v>-73</v>
      </c>
      <c r="E75">
        <v>47.02</v>
      </c>
      <c r="F75">
        <v>47.94</v>
      </c>
      <c r="G75">
        <v>-0.92010000000000003</v>
      </c>
      <c r="H75">
        <v>46.91</v>
      </c>
      <c r="I75">
        <v>-1.034</v>
      </c>
    </row>
    <row r="76" spans="4:9" x14ac:dyDescent="0.3">
      <c r="D76">
        <v>-71</v>
      </c>
      <c r="E76">
        <v>41.85</v>
      </c>
      <c r="F76">
        <v>42.9</v>
      </c>
      <c r="G76">
        <v>-1.05</v>
      </c>
      <c r="H76">
        <v>42.19</v>
      </c>
      <c r="I76">
        <v>-0.70420000000000005</v>
      </c>
    </row>
    <row r="77" spans="4:9" x14ac:dyDescent="0.3">
      <c r="D77">
        <v>-69</v>
      </c>
      <c r="E77">
        <v>41.4</v>
      </c>
      <c r="F77">
        <v>40.76</v>
      </c>
      <c r="G77">
        <v>0.64039999999999997</v>
      </c>
      <c r="H77">
        <v>41.42</v>
      </c>
      <c r="I77">
        <v>0.65810000000000002</v>
      </c>
    </row>
    <row r="78" spans="4:9" x14ac:dyDescent="0.3">
      <c r="D78">
        <v>-67</v>
      </c>
      <c r="E78">
        <v>43.44</v>
      </c>
      <c r="F78">
        <v>40.56</v>
      </c>
      <c r="G78">
        <v>2.875</v>
      </c>
      <c r="H78">
        <v>43.88</v>
      </c>
      <c r="I78">
        <v>3.3140000000000001</v>
      </c>
    </row>
    <row r="79" spans="4:9" x14ac:dyDescent="0.3">
      <c r="D79">
        <v>-65</v>
      </c>
      <c r="E79">
        <v>44.93</v>
      </c>
      <c r="F79">
        <v>40.43</v>
      </c>
      <c r="G79">
        <v>4.5039999999999996</v>
      </c>
      <c r="H79">
        <v>44.86</v>
      </c>
      <c r="I79">
        <v>4.4279999999999999</v>
      </c>
    </row>
    <row r="80" spans="4:9" x14ac:dyDescent="0.3">
      <c r="D80">
        <v>-63</v>
      </c>
      <c r="E80">
        <v>45.99</v>
      </c>
      <c r="F80">
        <v>40.22</v>
      </c>
      <c r="G80">
        <v>5.7720000000000002</v>
      </c>
      <c r="H80">
        <v>46.03</v>
      </c>
      <c r="I80">
        <v>5.81</v>
      </c>
    </row>
    <row r="81" spans="4:9" x14ac:dyDescent="0.3">
      <c r="D81">
        <v>-61</v>
      </c>
      <c r="E81">
        <v>47.06</v>
      </c>
      <c r="F81">
        <v>39.97</v>
      </c>
      <c r="G81">
        <v>7.0910000000000002</v>
      </c>
      <c r="H81">
        <v>46.9</v>
      </c>
      <c r="I81">
        <v>6.9290000000000003</v>
      </c>
    </row>
    <row r="82" spans="4:9" x14ac:dyDescent="0.3">
      <c r="D82">
        <v>-59</v>
      </c>
      <c r="E82">
        <v>47.75</v>
      </c>
      <c r="F82">
        <v>39.409999999999997</v>
      </c>
      <c r="G82">
        <v>8.34</v>
      </c>
      <c r="H82">
        <v>47.92</v>
      </c>
      <c r="I82">
        <v>8.5090000000000003</v>
      </c>
    </row>
    <row r="83" spans="4:9" x14ac:dyDescent="0.3">
      <c r="D83">
        <v>-57</v>
      </c>
      <c r="E83">
        <v>49.43</v>
      </c>
      <c r="F83">
        <v>39.090000000000003</v>
      </c>
      <c r="G83">
        <v>10.35</v>
      </c>
      <c r="H83">
        <v>49.3</v>
      </c>
      <c r="I83">
        <v>10.210000000000001</v>
      </c>
    </row>
    <row r="84" spans="4:9" x14ac:dyDescent="0.3">
      <c r="D84">
        <v>-55</v>
      </c>
      <c r="E84">
        <v>50.96</v>
      </c>
      <c r="F84">
        <v>38.770000000000003</v>
      </c>
      <c r="G84">
        <v>12.19</v>
      </c>
      <c r="H84">
        <v>50.97</v>
      </c>
      <c r="I84">
        <v>12.2</v>
      </c>
    </row>
    <row r="85" spans="4:9" x14ac:dyDescent="0.3">
      <c r="D85">
        <v>-53</v>
      </c>
      <c r="E85">
        <v>52.96</v>
      </c>
      <c r="F85">
        <v>38.71</v>
      </c>
      <c r="G85">
        <v>14.25</v>
      </c>
      <c r="H85">
        <v>52.91</v>
      </c>
      <c r="I85">
        <v>14.2</v>
      </c>
    </row>
    <row r="86" spans="4:9" x14ac:dyDescent="0.3">
      <c r="D86">
        <v>-51</v>
      </c>
      <c r="E86">
        <v>55.18</v>
      </c>
      <c r="F86">
        <v>38.51</v>
      </c>
      <c r="G86">
        <v>16.670000000000002</v>
      </c>
      <c r="H86">
        <v>55.22</v>
      </c>
      <c r="I86">
        <v>16.71</v>
      </c>
    </row>
    <row r="87" spans="4:9" x14ac:dyDescent="0.3">
      <c r="D87">
        <v>-49</v>
      </c>
      <c r="E87">
        <v>55.87</v>
      </c>
      <c r="F87">
        <v>38.25</v>
      </c>
      <c r="G87">
        <v>17.62</v>
      </c>
      <c r="H87">
        <v>55.54</v>
      </c>
      <c r="I87">
        <v>17.29</v>
      </c>
    </row>
    <row r="88" spans="4:9" x14ac:dyDescent="0.3">
      <c r="D88">
        <v>-47</v>
      </c>
      <c r="E88">
        <v>56.21</v>
      </c>
      <c r="F88">
        <v>38.25</v>
      </c>
      <c r="G88">
        <v>17.96</v>
      </c>
      <c r="H88">
        <v>56.15</v>
      </c>
      <c r="I88">
        <v>17.899999999999999</v>
      </c>
    </row>
    <row r="89" spans="4:9" x14ac:dyDescent="0.3">
      <c r="D89">
        <v>-45</v>
      </c>
      <c r="E89">
        <v>57</v>
      </c>
      <c r="F89">
        <v>38.01</v>
      </c>
      <c r="G89">
        <v>19</v>
      </c>
      <c r="H89">
        <v>56.92</v>
      </c>
      <c r="I89">
        <v>18.920000000000002</v>
      </c>
    </row>
    <row r="90" spans="4:9" x14ac:dyDescent="0.3">
      <c r="D90">
        <v>-43</v>
      </c>
      <c r="E90">
        <v>58.06</v>
      </c>
      <c r="F90">
        <v>37.76</v>
      </c>
      <c r="G90">
        <v>20.29</v>
      </c>
      <c r="H90">
        <v>58.21</v>
      </c>
      <c r="I90">
        <v>20.45</v>
      </c>
    </row>
    <row r="91" spans="4:9" x14ac:dyDescent="0.3">
      <c r="D91">
        <v>-41</v>
      </c>
      <c r="E91">
        <v>59.07</v>
      </c>
      <c r="F91">
        <v>37.15</v>
      </c>
      <c r="G91">
        <v>21.91</v>
      </c>
      <c r="H91">
        <v>59.28</v>
      </c>
      <c r="I91">
        <v>22.13</v>
      </c>
    </row>
    <row r="92" spans="4:9" x14ac:dyDescent="0.3">
      <c r="D92">
        <v>-39</v>
      </c>
      <c r="E92">
        <v>60.01</v>
      </c>
      <c r="F92">
        <v>36.94</v>
      </c>
      <c r="G92">
        <v>23.07</v>
      </c>
      <c r="H92">
        <v>59.64</v>
      </c>
      <c r="I92">
        <v>22.7</v>
      </c>
    </row>
    <row r="93" spans="4:9" x14ac:dyDescent="0.3">
      <c r="D93">
        <v>-37</v>
      </c>
      <c r="E93">
        <v>61.09</v>
      </c>
      <c r="F93">
        <v>37.200000000000003</v>
      </c>
      <c r="G93">
        <v>23.89</v>
      </c>
      <c r="H93">
        <v>60.98</v>
      </c>
      <c r="I93">
        <v>23.78</v>
      </c>
    </row>
    <row r="94" spans="4:9" x14ac:dyDescent="0.3">
      <c r="D94">
        <v>-35</v>
      </c>
      <c r="E94">
        <v>61.04</v>
      </c>
      <c r="F94">
        <v>36.97</v>
      </c>
      <c r="G94">
        <v>24.07</v>
      </c>
      <c r="H94">
        <v>60.98</v>
      </c>
      <c r="I94">
        <v>24.01</v>
      </c>
    </row>
    <row r="95" spans="4:9" x14ac:dyDescent="0.3">
      <c r="D95">
        <v>-33</v>
      </c>
      <c r="E95">
        <v>61.75</v>
      </c>
      <c r="F95">
        <v>36.53</v>
      </c>
      <c r="G95">
        <v>25.22</v>
      </c>
      <c r="H95">
        <v>61.38</v>
      </c>
      <c r="I95">
        <v>24.84</v>
      </c>
    </row>
    <row r="96" spans="4:9" x14ac:dyDescent="0.3">
      <c r="D96">
        <v>-31</v>
      </c>
      <c r="E96">
        <v>62.07</v>
      </c>
      <c r="F96">
        <v>36.39</v>
      </c>
      <c r="G96">
        <v>25.68</v>
      </c>
      <c r="H96">
        <v>61.62</v>
      </c>
      <c r="I96">
        <v>25.23</v>
      </c>
    </row>
    <row r="97" spans="4:9" x14ac:dyDescent="0.3">
      <c r="D97">
        <v>-29</v>
      </c>
      <c r="E97">
        <v>62.11</v>
      </c>
      <c r="F97">
        <v>36.56</v>
      </c>
      <c r="G97">
        <v>25.55</v>
      </c>
      <c r="H97">
        <v>62.08</v>
      </c>
      <c r="I97">
        <v>25.52</v>
      </c>
    </row>
    <row r="98" spans="4:9" x14ac:dyDescent="0.3">
      <c r="D98">
        <v>-27</v>
      </c>
      <c r="E98">
        <v>62.54</v>
      </c>
      <c r="F98">
        <v>36.14</v>
      </c>
      <c r="G98">
        <v>26.4</v>
      </c>
      <c r="H98">
        <v>62.3</v>
      </c>
      <c r="I98">
        <v>26.16</v>
      </c>
    </row>
    <row r="99" spans="4:9" x14ac:dyDescent="0.3">
      <c r="D99">
        <v>-25</v>
      </c>
      <c r="E99">
        <v>61.75</v>
      </c>
      <c r="F99">
        <v>36.21</v>
      </c>
      <c r="G99">
        <v>25.54</v>
      </c>
      <c r="H99">
        <v>61.86</v>
      </c>
      <c r="I99">
        <v>25.65</v>
      </c>
    </row>
    <row r="100" spans="4:9" x14ac:dyDescent="0.3">
      <c r="D100">
        <v>-23</v>
      </c>
      <c r="E100">
        <v>61.28</v>
      </c>
      <c r="F100">
        <v>36.06</v>
      </c>
      <c r="G100">
        <v>25.22</v>
      </c>
      <c r="H100">
        <v>61.3</v>
      </c>
      <c r="I100">
        <v>25.23</v>
      </c>
    </row>
    <row r="101" spans="4:9" x14ac:dyDescent="0.3">
      <c r="D101">
        <v>-21</v>
      </c>
      <c r="E101">
        <v>60.86</v>
      </c>
      <c r="F101">
        <v>35.93</v>
      </c>
      <c r="G101">
        <v>24.93</v>
      </c>
      <c r="H101">
        <v>61.78</v>
      </c>
      <c r="I101">
        <v>25.85</v>
      </c>
    </row>
    <row r="102" spans="4:9" x14ac:dyDescent="0.3">
      <c r="D102">
        <v>-19</v>
      </c>
      <c r="E102">
        <v>61.46</v>
      </c>
      <c r="F102">
        <v>35.950000000000003</v>
      </c>
      <c r="G102">
        <v>25.5</v>
      </c>
      <c r="H102">
        <v>63.26</v>
      </c>
      <c r="I102">
        <v>27.31</v>
      </c>
    </row>
    <row r="103" spans="4:9" x14ac:dyDescent="0.3">
      <c r="D103">
        <v>-17</v>
      </c>
      <c r="E103">
        <v>61.36</v>
      </c>
      <c r="F103">
        <v>35.840000000000003</v>
      </c>
      <c r="G103">
        <v>25.53</v>
      </c>
      <c r="H103">
        <v>63.79</v>
      </c>
      <c r="I103">
        <v>27.95</v>
      </c>
    </row>
    <row r="104" spans="4:9" x14ac:dyDescent="0.3">
      <c r="D104">
        <v>-15</v>
      </c>
      <c r="E104">
        <v>62.16</v>
      </c>
      <c r="F104">
        <v>35.76</v>
      </c>
      <c r="G104">
        <v>26.39</v>
      </c>
      <c r="H104">
        <v>63.89</v>
      </c>
      <c r="I104">
        <v>28.13</v>
      </c>
    </row>
    <row r="105" spans="4:9" x14ac:dyDescent="0.3">
      <c r="D105">
        <v>-13</v>
      </c>
      <c r="E105">
        <v>61.72</v>
      </c>
      <c r="F105">
        <v>35.51</v>
      </c>
      <c r="G105">
        <v>26.21</v>
      </c>
      <c r="H105">
        <v>63.95</v>
      </c>
      <c r="I105">
        <v>28.43</v>
      </c>
    </row>
    <row r="106" spans="4:9" x14ac:dyDescent="0.3">
      <c r="D106">
        <v>-11</v>
      </c>
      <c r="E106">
        <v>62.39</v>
      </c>
      <c r="F106">
        <v>35.76</v>
      </c>
      <c r="G106">
        <v>26.63</v>
      </c>
      <c r="H106">
        <v>64.19</v>
      </c>
      <c r="I106">
        <v>28.43</v>
      </c>
    </row>
    <row r="107" spans="4:9" x14ac:dyDescent="0.3">
      <c r="D107">
        <v>-9</v>
      </c>
      <c r="E107">
        <v>62.02</v>
      </c>
      <c r="F107">
        <v>35.39</v>
      </c>
      <c r="G107">
        <v>26.63</v>
      </c>
      <c r="H107">
        <v>64.02</v>
      </c>
      <c r="I107">
        <v>28.63</v>
      </c>
    </row>
    <row r="108" spans="4:9" x14ac:dyDescent="0.3">
      <c r="D108">
        <v>-7</v>
      </c>
      <c r="E108">
        <v>62.45</v>
      </c>
      <c r="F108">
        <v>35.39</v>
      </c>
      <c r="G108">
        <v>27.06</v>
      </c>
      <c r="H108">
        <v>64.23</v>
      </c>
      <c r="I108">
        <v>28.84</v>
      </c>
    </row>
    <row r="109" spans="4:9" x14ac:dyDescent="0.3">
      <c r="D109">
        <v>-5</v>
      </c>
      <c r="E109">
        <v>62.27</v>
      </c>
      <c r="F109">
        <v>35.32</v>
      </c>
      <c r="G109">
        <v>26.95</v>
      </c>
      <c r="H109">
        <v>64.12</v>
      </c>
      <c r="I109">
        <v>28.8</v>
      </c>
    </row>
    <row r="110" spans="4:9" x14ac:dyDescent="0.3">
      <c r="D110">
        <v>-3</v>
      </c>
      <c r="E110">
        <v>61.68</v>
      </c>
      <c r="F110">
        <v>35.4</v>
      </c>
      <c r="G110">
        <v>26.28</v>
      </c>
      <c r="H110">
        <v>63.97</v>
      </c>
      <c r="I110">
        <v>28.57</v>
      </c>
    </row>
    <row r="111" spans="4:9" x14ac:dyDescent="0.3">
      <c r="D111">
        <v>-1</v>
      </c>
      <c r="E111">
        <v>61.51</v>
      </c>
      <c r="F111">
        <v>35.35</v>
      </c>
      <c r="G111">
        <v>26.15</v>
      </c>
      <c r="H111">
        <v>63.23</v>
      </c>
      <c r="I111">
        <v>27.88</v>
      </c>
    </row>
    <row r="112" spans="4:9" x14ac:dyDescent="0.3">
      <c r="D112">
        <v>1</v>
      </c>
      <c r="E112">
        <v>60.94</v>
      </c>
      <c r="F112">
        <v>35.32</v>
      </c>
      <c r="G112">
        <v>25.62</v>
      </c>
      <c r="H112">
        <v>63.13</v>
      </c>
      <c r="I112">
        <v>27.81</v>
      </c>
    </row>
    <row r="113" spans="4:9" x14ac:dyDescent="0.3">
      <c r="D113">
        <v>3</v>
      </c>
      <c r="E113">
        <v>61.61</v>
      </c>
      <c r="F113">
        <v>35.409999999999997</v>
      </c>
      <c r="G113">
        <v>26.2</v>
      </c>
      <c r="H113">
        <v>64.11</v>
      </c>
      <c r="I113">
        <v>28.7</v>
      </c>
    </row>
    <row r="114" spans="4:9" x14ac:dyDescent="0.3">
      <c r="D114">
        <v>5</v>
      </c>
      <c r="E114">
        <v>62.12</v>
      </c>
      <c r="F114">
        <v>35.25</v>
      </c>
      <c r="G114">
        <v>26.87</v>
      </c>
      <c r="H114">
        <v>64.64</v>
      </c>
      <c r="I114">
        <v>29.39</v>
      </c>
    </row>
    <row r="115" spans="4:9" x14ac:dyDescent="0.3">
      <c r="D115">
        <v>7</v>
      </c>
      <c r="E115">
        <v>61.76</v>
      </c>
      <c r="F115">
        <v>35.58</v>
      </c>
      <c r="G115">
        <v>26.18</v>
      </c>
      <c r="H115">
        <v>64.459999999999994</v>
      </c>
      <c r="I115">
        <v>28.87</v>
      </c>
    </row>
    <row r="116" spans="4:9" x14ac:dyDescent="0.3">
      <c r="D116">
        <v>9</v>
      </c>
      <c r="E116">
        <v>61.98</v>
      </c>
      <c r="F116">
        <v>35.74</v>
      </c>
      <c r="G116">
        <v>26.24</v>
      </c>
      <c r="H116">
        <v>64.69</v>
      </c>
      <c r="I116">
        <v>28.95</v>
      </c>
    </row>
    <row r="117" spans="4:9" x14ac:dyDescent="0.3">
      <c r="D117">
        <v>11</v>
      </c>
      <c r="E117">
        <v>61.76</v>
      </c>
      <c r="F117">
        <v>35.39</v>
      </c>
      <c r="G117">
        <v>26.38</v>
      </c>
      <c r="H117">
        <v>64.41</v>
      </c>
      <c r="I117">
        <v>29.02</v>
      </c>
    </row>
    <row r="118" spans="4:9" x14ac:dyDescent="0.3">
      <c r="D118">
        <v>13</v>
      </c>
      <c r="E118">
        <v>62.24</v>
      </c>
      <c r="F118">
        <v>35.82</v>
      </c>
      <c r="G118">
        <v>26.41</v>
      </c>
      <c r="H118">
        <v>63.95</v>
      </c>
      <c r="I118">
        <v>28.13</v>
      </c>
    </row>
    <row r="119" spans="4:9" x14ac:dyDescent="0.3">
      <c r="D119">
        <v>15</v>
      </c>
      <c r="E119">
        <v>62.37</v>
      </c>
      <c r="F119">
        <v>35.590000000000003</v>
      </c>
      <c r="G119">
        <v>26.78</v>
      </c>
      <c r="H119">
        <v>64.510000000000005</v>
      </c>
      <c r="I119">
        <v>28.92</v>
      </c>
    </row>
    <row r="120" spans="4:9" x14ac:dyDescent="0.3">
      <c r="D120">
        <v>17</v>
      </c>
      <c r="E120">
        <v>61.73</v>
      </c>
      <c r="F120">
        <v>35.79</v>
      </c>
      <c r="G120">
        <v>25.93</v>
      </c>
      <c r="H120">
        <v>64.08</v>
      </c>
      <c r="I120">
        <v>28.28</v>
      </c>
    </row>
    <row r="121" spans="4:9" x14ac:dyDescent="0.3">
      <c r="D121">
        <v>19</v>
      </c>
      <c r="E121">
        <v>61.18</v>
      </c>
      <c r="F121">
        <v>35.92</v>
      </c>
      <c r="G121">
        <v>25.26</v>
      </c>
      <c r="H121">
        <v>63.42</v>
      </c>
      <c r="I121">
        <v>27.51</v>
      </c>
    </row>
    <row r="122" spans="4:9" x14ac:dyDescent="0.3">
      <c r="D122">
        <v>21</v>
      </c>
      <c r="E122">
        <v>60.92</v>
      </c>
      <c r="F122">
        <v>36.01</v>
      </c>
      <c r="G122">
        <v>24.91</v>
      </c>
      <c r="H122">
        <v>62.22</v>
      </c>
      <c r="I122">
        <v>26.21</v>
      </c>
    </row>
    <row r="123" spans="4:9" x14ac:dyDescent="0.3">
      <c r="D123">
        <v>23</v>
      </c>
      <c r="E123">
        <v>60.74</v>
      </c>
      <c r="F123">
        <v>35.99</v>
      </c>
      <c r="G123">
        <v>24.75</v>
      </c>
      <c r="H123">
        <v>61.64</v>
      </c>
      <c r="I123">
        <v>25.65</v>
      </c>
    </row>
    <row r="124" spans="4:9" x14ac:dyDescent="0.3">
      <c r="D124">
        <v>25</v>
      </c>
      <c r="E124">
        <v>61.84</v>
      </c>
      <c r="F124">
        <v>36.049999999999997</v>
      </c>
      <c r="G124">
        <v>25.79</v>
      </c>
      <c r="H124">
        <v>61.81</v>
      </c>
      <c r="I124">
        <v>25.76</v>
      </c>
    </row>
    <row r="125" spans="4:9" x14ac:dyDescent="0.3">
      <c r="D125">
        <v>27</v>
      </c>
      <c r="E125">
        <v>62.28</v>
      </c>
      <c r="F125">
        <v>36.35</v>
      </c>
      <c r="G125">
        <v>25.92</v>
      </c>
      <c r="H125">
        <v>62.24</v>
      </c>
      <c r="I125">
        <v>25.89</v>
      </c>
    </row>
    <row r="126" spans="4:9" x14ac:dyDescent="0.3">
      <c r="D126">
        <v>29</v>
      </c>
      <c r="E126">
        <v>62.24</v>
      </c>
      <c r="F126">
        <v>36.32</v>
      </c>
      <c r="G126">
        <v>25.92</v>
      </c>
      <c r="H126">
        <v>62.21</v>
      </c>
      <c r="I126">
        <v>25.89</v>
      </c>
    </row>
    <row r="127" spans="4:9" x14ac:dyDescent="0.3">
      <c r="D127">
        <v>31</v>
      </c>
      <c r="E127">
        <v>62.47</v>
      </c>
      <c r="F127">
        <v>36.39</v>
      </c>
      <c r="G127">
        <v>26.08</v>
      </c>
      <c r="H127">
        <v>61.9</v>
      </c>
      <c r="I127">
        <v>25.51</v>
      </c>
    </row>
    <row r="128" spans="4:9" x14ac:dyDescent="0.3">
      <c r="D128">
        <v>33</v>
      </c>
      <c r="E128">
        <v>62.14</v>
      </c>
      <c r="F128">
        <v>36.72</v>
      </c>
      <c r="G128">
        <v>25.42</v>
      </c>
      <c r="H128">
        <v>61.5</v>
      </c>
      <c r="I128">
        <v>24.78</v>
      </c>
    </row>
    <row r="129" spans="4:9" x14ac:dyDescent="0.3">
      <c r="D129">
        <v>35</v>
      </c>
      <c r="E129">
        <v>61.1</v>
      </c>
      <c r="F129">
        <v>36.9</v>
      </c>
      <c r="G129">
        <v>24.2</v>
      </c>
      <c r="H129">
        <v>60.98</v>
      </c>
      <c r="I129">
        <v>24.08</v>
      </c>
    </row>
    <row r="130" spans="4:9" x14ac:dyDescent="0.3">
      <c r="D130">
        <v>37</v>
      </c>
      <c r="E130">
        <v>60.16</v>
      </c>
      <c r="F130">
        <v>36.94</v>
      </c>
      <c r="G130">
        <v>23.22</v>
      </c>
      <c r="H130">
        <v>60.62</v>
      </c>
      <c r="I130">
        <v>23.68</v>
      </c>
    </row>
    <row r="131" spans="4:9" x14ac:dyDescent="0.3">
      <c r="D131">
        <v>39</v>
      </c>
      <c r="E131">
        <v>59.93</v>
      </c>
      <c r="F131">
        <v>37.25</v>
      </c>
      <c r="G131">
        <v>22.68</v>
      </c>
      <c r="H131">
        <v>59.49</v>
      </c>
      <c r="I131">
        <v>22.23</v>
      </c>
    </row>
    <row r="132" spans="4:9" x14ac:dyDescent="0.3">
      <c r="D132">
        <v>41</v>
      </c>
      <c r="E132">
        <v>58.51</v>
      </c>
      <c r="F132">
        <v>37.4</v>
      </c>
      <c r="G132">
        <v>21.1</v>
      </c>
      <c r="H132">
        <v>59.03</v>
      </c>
      <c r="I132">
        <v>21.63</v>
      </c>
    </row>
    <row r="133" spans="4:9" x14ac:dyDescent="0.3">
      <c r="D133">
        <v>43</v>
      </c>
      <c r="E133">
        <v>58.39</v>
      </c>
      <c r="F133">
        <v>37.630000000000003</v>
      </c>
      <c r="G133">
        <v>20.76</v>
      </c>
      <c r="H133">
        <v>58.44</v>
      </c>
      <c r="I133">
        <v>20.81</v>
      </c>
    </row>
    <row r="134" spans="4:9" x14ac:dyDescent="0.3">
      <c r="D134">
        <v>45</v>
      </c>
      <c r="E134">
        <v>56.72</v>
      </c>
      <c r="F134">
        <v>37.549999999999997</v>
      </c>
      <c r="G134">
        <v>19.170000000000002</v>
      </c>
      <c r="H134">
        <v>56.35</v>
      </c>
      <c r="I134">
        <v>18.8</v>
      </c>
    </row>
    <row r="135" spans="4:9" x14ac:dyDescent="0.3">
      <c r="D135">
        <v>47</v>
      </c>
      <c r="E135">
        <v>55.6</v>
      </c>
      <c r="F135">
        <v>37.799999999999997</v>
      </c>
      <c r="G135">
        <v>17.8</v>
      </c>
      <c r="H135">
        <v>55.67</v>
      </c>
      <c r="I135">
        <v>17.87</v>
      </c>
    </row>
    <row r="136" spans="4:9" x14ac:dyDescent="0.3">
      <c r="D136">
        <v>49</v>
      </c>
      <c r="E136">
        <v>55.85</v>
      </c>
      <c r="F136">
        <v>38.369999999999997</v>
      </c>
      <c r="G136">
        <v>17.48</v>
      </c>
      <c r="H136">
        <v>55.85</v>
      </c>
      <c r="I136">
        <v>17.48</v>
      </c>
    </row>
    <row r="137" spans="4:9" x14ac:dyDescent="0.3">
      <c r="D137">
        <v>51</v>
      </c>
      <c r="E137">
        <v>55.38</v>
      </c>
      <c r="F137">
        <v>38.32</v>
      </c>
      <c r="G137">
        <v>17.059999999999999</v>
      </c>
      <c r="H137">
        <v>55.05</v>
      </c>
      <c r="I137">
        <v>16.73</v>
      </c>
    </row>
    <row r="138" spans="4:9" x14ac:dyDescent="0.3">
      <c r="D138">
        <v>53</v>
      </c>
      <c r="E138">
        <v>53.26</v>
      </c>
      <c r="F138">
        <v>38.61</v>
      </c>
      <c r="G138">
        <v>14.64</v>
      </c>
      <c r="H138">
        <v>53</v>
      </c>
      <c r="I138">
        <v>14.39</v>
      </c>
    </row>
    <row r="139" spans="4:9" x14ac:dyDescent="0.3">
      <c r="D139">
        <v>55</v>
      </c>
      <c r="E139">
        <v>51.19</v>
      </c>
      <c r="F139">
        <v>38.94</v>
      </c>
      <c r="G139">
        <v>12.25</v>
      </c>
      <c r="H139">
        <v>51.22</v>
      </c>
      <c r="I139">
        <v>12.28</v>
      </c>
    </row>
    <row r="140" spans="4:9" x14ac:dyDescent="0.3">
      <c r="D140">
        <v>57</v>
      </c>
      <c r="E140">
        <v>49.93</v>
      </c>
      <c r="F140">
        <v>39.29</v>
      </c>
      <c r="G140">
        <v>10.64</v>
      </c>
      <c r="H140">
        <v>49.75</v>
      </c>
      <c r="I140">
        <v>10.45</v>
      </c>
    </row>
    <row r="141" spans="4:9" x14ac:dyDescent="0.3">
      <c r="D141">
        <v>59</v>
      </c>
      <c r="E141">
        <v>48.62</v>
      </c>
      <c r="F141">
        <v>39.659999999999997</v>
      </c>
      <c r="G141">
        <v>8.9640000000000004</v>
      </c>
      <c r="H141">
        <v>48.55</v>
      </c>
      <c r="I141">
        <v>8.8949999999999996</v>
      </c>
    </row>
    <row r="142" spans="4:9" x14ac:dyDescent="0.3">
      <c r="D142">
        <v>61</v>
      </c>
      <c r="E142">
        <v>46.76</v>
      </c>
      <c r="F142">
        <v>39.979999999999997</v>
      </c>
      <c r="G142">
        <v>6.78</v>
      </c>
      <c r="H142">
        <v>46.8</v>
      </c>
      <c r="I142">
        <v>6.8220000000000001</v>
      </c>
    </row>
    <row r="143" spans="4:9" x14ac:dyDescent="0.3">
      <c r="D143">
        <v>63</v>
      </c>
      <c r="E143">
        <v>45.22</v>
      </c>
      <c r="F143">
        <v>40.26</v>
      </c>
      <c r="G143">
        <v>4.9589999999999996</v>
      </c>
      <c r="H143">
        <v>45.5</v>
      </c>
      <c r="I143">
        <v>5.2409999999999997</v>
      </c>
    </row>
    <row r="144" spans="4:9" x14ac:dyDescent="0.3">
      <c r="D144">
        <v>65</v>
      </c>
      <c r="E144">
        <v>44.78</v>
      </c>
      <c r="F144">
        <v>40.700000000000003</v>
      </c>
      <c r="G144">
        <v>4.077</v>
      </c>
      <c r="H144">
        <v>44.69</v>
      </c>
      <c r="I144">
        <v>3.9860000000000002</v>
      </c>
    </row>
    <row r="145" spans="4:9" x14ac:dyDescent="0.3">
      <c r="D145">
        <v>67</v>
      </c>
      <c r="E145">
        <v>43.65</v>
      </c>
      <c r="F145">
        <v>40.64</v>
      </c>
      <c r="G145">
        <v>3.004</v>
      </c>
      <c r="H145">
        <v>43.44</v>
      </c>
      <c r="I145">
        <v>2.798</v>
      </c>
    </row>
    <row r="146" spans="4:9" x14ac:dyDescent="0.3">
      <c r="D146">
        <v>69</v>
      </c>
      <c r="E146">
        <v>41.51</v>
      </c>
      <c r="F146">
        <v>41.06</v>
      </c>
      <c r="G146">
        <v>0.45400000000000001</v>
      </c>
      <c r="H146">
        <v>41.41</v>
      </c>
      <c r="I146">
        <v>0.35589999999999999</v>
      </c>
    </row>
    <row r="147" spans="4:9" x14ac:dyDescent="0.3">
      <c r="D147">
        <v>71</v>
      </c>
      <c r="E147">
        <v>42.01</v>
      </c>
      <c r="F147">
        <v>42.52</v>
      </c>
      <c r="G147">
        <v>-0.51270000000000004</v>
      </c>
      <c r="H147">
        <v>42.02</v>
      </c>
      <c r="I147">
        <v>-0.50870000000000004</v>
      </c>
    </row>
    <row r="148" spans="4:9" x14ac:dyDescent="0.3">
      <c r="D148">
        <v>73</v>
      </c>
      <c r="E148">
        <v>46.72</v>
      </c>
      <c r="F148">
        <v>47.75</v>
      </c>
      <c r="G148">
        <v>-1.028</v>
      </c>
      <c r="H148">
        <v>47.08</v>
      </c>
      <c r="I148">
        <v>-0.67259999999999998</v>
      </c>
    </row>
    <row r="149" spans="4:9" x14ac:dyDescent="0.3">
      <c r="D149">
        <v>75</v>
      </c>
      <c r="E149">
        <v>46.51</v>
      </c>
      <c r="F149">
        <v>46.68</v>
      </c>
      <c r="G149">
        <v>-0.17199999999999999</v>
      </c>
      <c r="H149">
        <v>46.53</v>
      </c>
      <c r="I149">
        <v>-0.15179999999999999</v>
      </c>
    </row>
    <row r="150" spans="4:9" x14ac:dyDescent="0.3">
      <c r="D150">
        <v>77</v>
      </c>
      <c r="E150">
        <v>44.12</v>
      </c>
      <c r="F150">
        <v>44.34</v>
      </c>
      <c r="G150">
        <v>-0.2142</v>
      </c>
      <c r="H150">
        <v>43.81</v>
      </c>
      <c r="I150">
        <v>-0.52900000000000003</v>
      </c>
    </row>
    <row r="151" spans="4:9" x14ac:dyDescent="0.3">
      <c r="D151">
        <v>79</v>
      </c>
      <c r="E151">
        <v>42.96</v>
      </c>
      <c r="F151">
        <v>43.22</v>
      </c>
      <c r="G151">
        <v>-0.26319999999999999</v>
      </c>
      <c r="H151">
        <v>43.12</v>
      </c>
      <c r="I151" s="2">
        <v>-9.9529999999999993E-2</v>
      </c>
    </row>
    <row r="152" spans="4:9" x14ac:dyDescent="0.3">
      <c r="D152">
        <v>81</v>
      </c>
      <c r="E152">
        <v>42.56</v>
      </c>
      <c r="F152">
        <v>42.93</v>
      </c>
      <c r="G152">
        <v>-0.36380000000000001</v>
      </c>
      <c r="H152">
        <v>42.76</v>
      </c>
      <c r="I152">
        <v>-0.16309999999999999</v>
      </c>
    </row>
    <row r="153" spans="4:9" x14ac:dyDescent="0.3">
      <c r="D153">
        <v>83</v>
      </c>
      <c r="E153">
        <v>42.57</v>
      </c>
      <c r="F153">
        <v>42.69</v>
      </c>
      <c r="G153">
        <v>-0.1179</v>
      </c>
      <c r="H153">
        <v>42.7</v>
      </c>
      <c r="I153" s="2">
        <v>1.6230000000000001E-2</v>
      </c>
    </row>
    <row r="154" spans="4:9" x14ac:dyDescent="0.3">
      <c r="D154">
        <v>85</v>
      </c>
      <c r="E154">
        <v>42.36</v>
      </c>
      <c r="F154">
        <v>42.3</v>
      </c>
      <c r="G154" s="2">
        <v>5.9080000000000001E-2</v>
      </c>
      <c r="H154">
        <v>42.53</v>
      </c>
      <c r="I154">
        <v>0.22950000000000001</v>
      </c>
    </row>
    <row r="155" spans="4:9" x14ac:dyDescent="0.3">
      <c r="D155">
        <v>87</v>
      </c>
      <c r="E155">
        <v>42.16</v>
      </c>
      <c r="F155">
        <v>42.26</v>
      </c>
      <c r="G155" s="2">
        <v>-9.6759999999999999E-2</v>
      </c>
      <c r="H155">
        <v>42.11</v>
      </c>
      <c r="I155">
        <v>-0.1497</v>
      </c>
    </row>
    <row r="156" spans="4:9" x14ac:dyDescent="0.3">
      <c r="D156">
        <v>89</v>
      </c>
      <c r="E156">
        <v>41.65</v>
      </c>
      <c r="F156">
        <v>41.55</v>
      </c>
      <c r="G156" s="2">
        <v>9.6710000000000004E-2</v>
      </c>
      <c r="H156">
        <v>41.62</v>
      </c>
      <c r="I156" s="2">
        <v>7.263E-2</v>
      </c>
    </row>
    <row r="157" spans="4:9" x14ac:dyDescent="0.3">
      <c r="D157">
        <v>91</v>
      </c>
      <c r="E157">
        <v>41.14</v>
      </c>
      <c r="F157">
        <v>41.13</v>
      </c>
      <c r="G157" s="2">
        <v>1.23E-2</v>
      </c>
      <c r="H157">
        <v>41.28</v>
      </c>
      <c r="I157">
        <v>0.15359999999999999</v>
      </c>
    </row>
    <row r="158" spans="4:9" x14ac:dyDescent="0.3">
      <c r="D158">
        <v>93</v>
      </c>
      <c r="E158">
        <v>40.630000000000003</v>
      </c>
      <c r="F158">
        <v>40.5</v>
      </c>
      <c r="G158">
        <v>0.126</v>
      </c>
      <c r="H158">
        <v>40.79</v>
      </c>
      <c r="I158">
        <v>0.2833</v>
      </c>
    </row>
    <row r="159" spans="4:9" x14ac:dyDescent="0.3">
      <c r="D159">
        <v>95</v>
      </c>
      <c r="E159">
        <v>40.090000000000003</v>
      </c>
      <c r="F159">
        <v>39.85</v>
      </c>
      <c r="G159">
        <v>0.23899999999999999</v>
      </c>
      <c r="H159">
        <v>40.020000000000003</v>
      </c>
      <c r="I159">
        <v>0.16220000000000001</v>
      </c>
    </row>
    <row r="160" spans="4:9" x14ac:dyDescent="0.3">
      <c r="D160">
        <v>97</v>
      </c>
      <c r="E160">
        <v>38.450000000000003</v>
      </c>
      <c r="F160">
        <v>38.46</v>
      </c>
      <c r="G160" s="2">
        <v>-1.0840000000000001E-2</v>
      </c>
      <c r="H160">
        <v>38.54</v>
      </c>
      <c r="I160" s="2">
        <v>8.1350000000000006E-2</v>
      </c>
    </row>
    <row r="161" spans="4:9" x14ac:dyDescent="0.3">
      <c r="D161">
        <v>99</v>
      </c>
      <c r="E161">
        <v>27.82</v>
      </c>
      <c r="F161">
        <v>27.79</v>
      </c>
      <c r="G161" s="2">
        <v>2.7650000000000001E-2</v>
      </c>
      <c r="H161">
        <v>27.75</v>
      </c>
      <c r="I161" s="2">
        <v>-4.045E-2</v>
      </c>
    </row>
    <row r="162" spans="4:9" x14ac:dyDescent="0.3">
      <c r="D162">
        <v>101</v>
      </c>
      <c r="E162">
        <v>20.21</v>
      </c>
      <c r="F162">
        <v>20.23</v>
      </c>
      <c r="G162" s="2">
        <v>-1.7330000000000002E-2</v>
      </c>
      <c r="H162">
        <v>20.22</v>
      </c>
      <c r="I162" s="2">
        <v>-7.646E-3</v>
      </c>
    </row>
    <row r="163" spans="4:9" x14ac:dyDescent="0.3">
      <c r="D163">
        <v>103</v>
      </c>
      <c r="E163">
        <v>20.29</v>
      </c>
      <c r="F163">
        <v>20.25</v>
      </c>
      <c r="G163" s="2">
        <v>3.9280000000000002E-2</v>
      </c>
      <c r="H163">
        <v>20.239999999999998</v>
      </c>
      <c r="I163" s="2">
        <v>-9.887E-3</v>
      </c>
    </row>
    <row r="164" spans="4:9" x14ac:dyDescent="0.3">
      <c r="D164">
        <v>105</v>
      </c>
      <c r="E164">
        <v>20.059999999999999</v>
      </c>
      <c r="F164">
        <v>20.149999999999999</v>
      </c>
      <c r="G164" s="2">
        <v>-8.8109999999999994E-2</v>
      </c>
      <c r="H164">
        <v>20.11</v>
      </c>
      <c r="I164" s="2">
        <v>-4.2130000000000001E-2</v>
      </c>
    </row>
    <row r="165" spans="4:9" x14ac:dyDescent="0.3">
      <c r="D165">
        <v>107</v>
      </c>
      <c r="E165">
        <v>19.690000000000001</v>
      </c>
      <c r="F165">
        <v>19.649999999999999</v>
      </c>
      <c r="G165" s="2">
        <v>4.0050000000000002E-2</v>
      </c>
      <c r="H165">
        <v>19.68</v>
      </c>
      <c r="I165" s="2">
        <v>2.8799999999999999E-2</v>
      </c>
    </row>
    <row r="166" spans="4:9" x14ac:dyDescent="0.3">
      <c r="D166">
        <v>109</v>
      </c>
      <c r="E166">
        <v>18.77</v>
      </c>
      <c r="F166">
        <v>18.77</v>
      </c>
      <c r="G166" s="2">
        <v>2.0769999999999999E-3</v>
      </c>
      <c r="H166">
        <v>18.760000000000002</v>
      </c>
      <c r="I166" s="2">
        <v>-9.8230000000000001E-3</v>
      </c>
    </row>
    <row r="167" spans="4:9" x14ac:dyDescent="0.3">
      <c r="D167">
        <v>111</v>
      </c>
      <c r="E167">
        <v>18.03</v>
      </c>
      <c r="F167">
        <v>17.97</v>
      </c>
      <c r="G167" s="2">
        <v>5.9299999999999999E-2</v>
      </c>
      <c r="H167">
        <v>18.010000000000002</v>
      </c>
      <c r="I167" s="2">
        <v>3.7109999999999997E-2</v>
      </c>
    </row>
    <row r="168" spans="4:9" x14ac:dyDescent="0.3">
      <c r="D168">
        <v>113</v>
      </c>
      <c r="E168">
        <v>20.100000000000001</v>
      </c>
      <c r="F168">
        <v>20.149999999999999</v>
      </c>
      <c r="G168" s="2">
        <v>-5.0470000000000001E-2</v>
      </c>
      <c r="H168">
        <v>20.13</v>
      </c>
      <c r="I168" s="2">
        <v>-2.102E-2</v>
      </c>
    </row>
    <row r="169" spans="4:9" x14ac:dyDescent="0.3">
      <c r="D169">
        <v>115</v>
      </c>
      <c r="E169">
        <v>0.48170000000000002</v>
      </c>
      <c r="F169">
        <v>0.48089999999999999</v>
      </c>
      <c r="G169" s="2">
        <v>7.6000000000000004E-4</v>
      </c>
      <c r="H169">
        <v>0.48170000000000002</v>
      </c>
      <c r="I169" s="2">
        <v>7.4339999999999996E-4</v>
      </c>
    </row>
    <row r="170" spans="4:9" x14ac:dyDescent="0.3">
      <c r="D170">
        <v>117</v>
      </c>
      <c r="E170">
        <v>0.5</v>
      </c>
      <c r="F170">
        <v>0.5</v>
      </c>
      <c r="G170" s="2">
        <v>-6.6759999999999997E-7</v>
      </c>
      <c r="H170">
        <v>0.5</v>
      </c>
      <c r="I170" s="2">
        <v>-6.8049999999999999E-7</v>
      </c>
    </row>
    <row r="171" spans="4:9" x14ac:dyDescent="0.3">
      <c r="D171">
        <v>119</v>
      </c>
      <c r="E171">
        <v>0.5</v>
      </c>
      <c r="F171">
        <v>0.5</v>
      </c>
      <c r="G171" s="2">
        <v>-6.7680000000000003E-7</v>
      </c>
      <c r="H171">
        <v>0.5</v>
      </c>
      <c r="I171" s="2">
        <v>-6.7980000000000004E-7</v>
      </c>
    </row>
    <row r="172" spans="4:9" x14ac:dyDescent="0.3">
      <c r="D172">
        <v>121</v>
      </c>
      <c r="E172">
        <v>0.5</v>
      </c>
      <c r="F172">
        <v>0.5</v>
      </c>
      <c r="G172" s="2">
        <v>-6.8049999999999999E-7</v>
      </c>
      <c r="H172">
        <v>0.5</v>
      </c>
      <c r="I172" s="2">
        <v>-7.0800000000000004E-7</v>
      </c>
    </row>
    <row r="173" spans="4:9" x14ac:dyDescent="0.3">
      <c r="D173">
        <v>123</v>
      </c>
      <c r="E173">
        <v>0.5</v>
      </c>
      <c r="F173">
        <v>0.5</v>
      </c>
      <c r="G173" s="2">
        <v>-7.3979999999999999E-7</v>
      </c>
      <c r="H173">
        <v>0.5</v>
      </c>
      <c r="I173" s="2">
        <v>-7.4140000000000001E-7</v>
      </c>
    </row>
    <row r="174" spans="4:9" x14ac:dyDescent="0.3">
      <c r="D174">
        <v>125</v>
      </c>
      <c r="E174">
        <v>0.5</v>
      </c>
      <c r="F174">
        <v>0.5</v>
      </c>
      <c r="G174" s="2">
        <v>-7.2620000000000003E-7</v>
      </c>
      <c r="H174">
        <v>0.5</v>
      </c>
      <c r="I174" s="2">
        <v>-7.1490000000000003E-7</v>
      </c>
    </row>
    <row r="175" spans="4:9" x14ac:dyDescent="0.3">
      <c r="D175">
        <v>127</v>
      </c>
      <c r="E175">
        <v>0.5</v>
      </c>
      <c r="F175">
        <v>0.5</v>
      </c>
      <c r="G175" s="2">
        <v>-7.4610000000000004E-7</v>
      </c>
      <c r="H175">
        <v>0.5</v>
      </c>
      <c r="I175" s="2">
        <v>-7.5229999999999998E-7</v>
      </c>
    </row>
    <row r="176" spans="4:9" x14ac:dyDescent="0.3">
      <c r="D176">
        <v>129</v>
      </c>
      <c r="E176">
        <v>0.5</v>
      </c>
      <c r="F176">
        <v>0.5</v>
      </c>
      <c r="G176" s="2">
        <v>-7.9210000000000001E-7</v>
      </c>
      <c r="H176">
        <v>0.5</v>
      </c>
      <c r="I176" s="2">
        <v>-7.6919999999999998E-7</v>
      </c>
    </row>
    <row r="177" spans="4:9" x14ac:dyDescent="0.3">
      <c r="D177">
        <v>131</v>
      </c>
      <c r="E177">
        <v>0.5</v>
      </c>
      <c r="F177">
        <v>0.5</v>
      </c>
      <c r="G177" s="2">
        <v>-8.0100000000000004E-7</v>
      </c>
      <c r="H177">
        <v>0.5</v>
      </c>
      <c r="I177" s="2">
        <v>-8.2620000000000003E-7</v>
      </c>
    </row>
    <row r="178" spans="4:9" x14ac:dyDescent="0.3">
      <c r="D178">
        <v>133</v>
      </c>
      <c r="E178">
        <v>0.5</v>
      </c>
      <c r="F178">
        <v>0.5</v>
      </c>
      <c r="G178" s="2">
        <v>-8.583E-7</v>
      </c>
      <c r="H178">
        <v>0.5</v>
      </c>
      <c r="I178" s="2">
        <v>-8.5270000000000001E-7</v>
      </c>
    </row>
    <row r="179" spans="4:9" x14ac:dyDescent="0.3">
      <c r="D179">
        <v>135</v>
      </c>
      <c r="E179">
        <v>0.5</v>
      </c>
      <c r="F179">
        <v>0.5</v>
      </c>
      <c r="G179" s="2">
        <v>-8.6789999999999998E-7</v>
      </c>
      <c r="H179">
        <v>0.5</v>
      </c>
      <c r="I179" s="2">
        <v>-8.427E-7</v>
      </c>
    </row>
    <row r="180" spans="4:9" x14ac:dyDescent="0.3">
      <c r="D180">
        <v>137</v>
      </c>
      <c r="E180">
        <v>0.5</v>
      </c>
      <c r="F180">
        <v>0.5</v>
      </c>
      <c r="G180" s="2">
        <v>-8.7219999999999999E-7</v>
      </c>
      <c r="H180">
        <v>0.5</v>
      </c>
      <c r="I180" s="2">
        <v>-8.5369999999999997E-7</v>
      </c>
    </row>
    <row r="181" spans="4:9" x14ac:dyDescent="0.3">
      <c r="D181">
        <v>139</v>
      </c>
      <c r="E181">
        <v>0.5</v>
      </c>
      <c r="F181">
        <v>0.5</v>
      </c>
      <c r="G181" s="2">
        <v>-8.6160000000000004E-7</v>
      </c>
      <c r="H181">
        <v>0.5</v>
      </c>
      <c r="I181" s="2">
        <v>-8.7420000000000003E-7</v>
      </c>
    </row>
    <row r="182" spans="4:9" x14ac:dyDescent="0.3">
      <c r="D182">
        <v>141</v>
      </c>
      <c r="E182">
        <v>0.5</v>
      </c>
      <c r="F182">
        <v>0.5</v>
      </c>
      <c r="G182" s="2">
        <v>-9.3310000000000001E-7</v>
      </c>
      <c r="H182">
        <v>0.5</v>
      </c>
      <c r="I182" s="2">
        <v>-9.7119999999999991E-7</v>
      </c>
    </row>
    <row r="183" spans="4:9" x14ac:dyDescent="0.3">
      <c r="D183">
        <v>143</v>
      </c>
      <c r="E183">
        <v>0.5</v>
      </c>
      <c r="F183">
        <v>0.5</v>
      </c>
      <c r="G183" s="2">
        <v>-9.5799999999999998E-7</v>
      </c>
      <c r="H183">
        <v>0.5</v>
      </c>
      <c r="I183" s="2">
        <v>-9.5529999999999998E-7</v>
      </c>
    </row>
    <row r="184" spans="4:9" x14ac:dyDescent="0.3">
      <c r="D184">
        <v>145</v>
      </c>
      <c r="E184">
        <v>0.5</v>
      </c>
      <c r="F184">
        <v>0.5</v>
      </c>
      <c r="G184" s="2">
        <v>-1.032E-6</v>
      </c>
      <c r="H184">
        <v>0.5</v>
      </c>
      <c r="I184" s="2">
        <v>-1.023E-6</v>
      </c>
    </row>
    <row r="185" spans="4:9" x14ac:dyDescent="0.3">
      <c r="D185">
        <v>147</v>
      </c>
      <c r="E185">
        <v>0.5</v>
      </c>
      <c r="F185">
        <v>0.5</v>
      </c>
      <c r="G185" s="2">
        <v>-1.06E-6</v>
      </c>
      <c r="H185">
        <v>0.5</v>
      </c>
      <c r="I185" s="2">
        <v>-1.0330000000000001E-6</v>
      </c>
    </row>
    <row r="186" spans="4:9" x14ac:dyDescent="0.3">
      <c r="D186">
        <v>149</v>
      </c>
      <c r="E186">
        <v>0.5</v>
      </c>
      <c r="F186">
        <v>0.5</v>
      </c>
      <c r="G186" s="2">
        <v>-1.102E-6</v>
      </c>
      <c r="H186">
        <v>0.5</v>
      </c>
      <c r="I186" s="2">
        <v>-1.1200000000000001E-6</v>
      </c>
    </row>
    <row r="187" spans="4:9" x14ac:dyDescent="0.3">
      <c r="D187">
        <v>151</v>
      </c>
      <c r="E187">
        <v>0.5</v>
      </c>
      <c r="F187">
        <v>0.5</v>
      </c>
      <c r="G187" s="2">
        <v>-1.1519999999999999E-6</v>
      </c>
      <c r="H187">
        <v>0.5</v>
      </c>
      <c r="I187" s="2">
        <v>-1.161E-6</v>
      </c>
    </row>
    <row r="188" spans="4:9" x14ac:dyDescent="0.3">
      <c r="D188">
        <v>153</v>
      </c>
      <c r="E188">
        <v>0.5</v>
      </c>
      <c r="F188">
        <v>0.5</v>
      </c>
      <c r="G188" s="2">
        <v>-1.2249999999999999E-6</v>
      </c>
      <c r="H188">
        <v>0.5</v>
      </c>
      <c r="I188" s="2">
        <v>-1.234E-6</v>
      </c>
    </row>
    <row r="189" spans="4:9" x14ac:dyDescent="0.3">
      <c r="D189">
        <v>155</v>
      </c>
      <c r="E189">
        <v>0.5</v>
      </c>
      <c r="F189">
        <v>0.5</v>
      </c>
      <c r="G189" s="2">
        <v>-1.3570000000000001E-6</v>
      </c>
      <c r="H189">
        <v>0.5</v>
      </c>
      <c r="I189" s="2">
        <v>-1.3489999999999999E-6</v>
      </c>
    </row>
    <row r="190" spans="4:9" x14ac:dyDescent="0.3">
      <c r="D190">
        <v>157</v>
      </c>
      <c r="E190">
        <v>0.5</v>
      </c>
      <c r="F190">
        <v>0.5</v>
      </c>
      <c r="G190" s="2">
        <v>-1.5230000000000001E-6</v>
      </c>
      <c r="H190">
        <v>0.5</v>
      </c>
      <c r="I190" s="2">
        <v>-1.491E-6</v>
      </c>
    </row>
    <row r="191" spans="4:9" x14ac:dyDescent="0.3">
      <c r="D191">
        <v>159</v>
      </c>
      <c r="E191">
        <v>0.5</v>
      </c>
      <c r="F191">
        <v>0.5</v>
      </c>
      <c r="G191" s="2">
        <v>-1.5629999999999999E-6</v>
      </c>
      <c r="H191">
        <v>0.5</v>
      </c>
      <c r="I191" s="2">
        <v>-1.5689999999999999E-6</v>
      </c>
    </row>
    <row r="192" spans="4:9" x14ac:dyDescent="0.3">
      <c r="D192">
        <v>161</v>
      </c>
      <c r="E192">
        <v>0.50009999999999999</v>
      </c>
      <c r="F192">
        <v>0.50009999999999999</v>
      </c>
      <c r="G192" s="2">
        <v>-1.8279999999999999E-6</v>
      </c>
      <c r="H192">
        <v>0.50009999999999999</v>
      </c>
      <c r="I192" s="2">
        <v>-1.838E-6</v>
      </c>
    </row>
    <row r="193" spans="4:9" x14ac:dyDescent="0.3">
      <c r="D193">
        <v>163</v>
      </c>
      <c r="E193">
        <v>0.50009999999999999</v>
      </c>
      <c r="F193">
        <v>0.50009999999999999</v>
      </c>
      <c r="G193" s="2">
        <v>-2.1730000000000002E-6</v>
      </c>
      <c r="H193">
        <v>0.50009999999999999</v>
      </c>
      <c r="I193" s="2">
        <v>-2.187E-6</v>
      </c>
    </row>
    <row r="194" spans="4:9" x14ac:dyDescent="0.3">
      <c r="D194">
        <v>165</v>
      </c>
      <c r="E194">
        <v>0.50009999999999999</v>
      </c>
      <c r="F194">
        <v>0.50009999999999999</v>
      </c>
      <c r="G194" s="2">
        <v>-2.847E-6</v>
      </c>
      <c r="H194">
        <v>0.50009999999999999</v>
      </c>
      <c r="I194" s="2">
        <v>-2.8260000000000001E-6</v>
      </c>
    </row>
    <row r="195" spans="4:9" x14ac:dyDescent="0.3">
      <c r="D195">
        <v>167</v>
      </c>
      <c r="E195">
        <v>0.50019999999999998</v>
      </c>
      <c r="F195">
        <v>0.50019999999999998</v>
      </c>
      <c r="G195" s="2">
        <v>-5.8340000000000004E-6</v>
      </c>
      <c r="H195">
        <v>0.50019999999999998</v>
      </c>
      <c r="I195" s="2">
        <v>-5.8590000000000001E-6</v>
      </c>
    </row>
    <row r="196" spans="4:9" x14ac:dyDescent="0.3">
      <c r="D196">
        <v>169</v>
      </c>
      <c r="E196">
        <v>0.5</v>
      </c>
      <c r="F196">
        <v>0.5</v>
      </c>
      <c r="G196" s="2">
        <v>-1.192E-8</v>
      </c>
      <c r="H196">
        <v>0.5</v>
      </c>
      <c r="I196" s="2">
        <v>-1.192E-8</v>
      </c>
    </row>
    <row r="197" spans="4:9" x14ac:dyDescent="0.3">
      <c r="D197">
        <v>171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4:9" x14ac:dyDescent="0.3">
      <c r="D198">
        <v>173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4:9" x14ac:dyDescent="0.3">
      <c r="D199">
        <v>175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4:9" x14ac:dyDescent="0.3">
      <c r="D200">
        <v>177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4:9" x14ac:dyDescent="0.3">
      <c r="D201">
        <v>179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4:9" x14ac:dyDescent="0.3">
      <c r="D202">
        <v>181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4:9" x14ac:dyDescent="0.3">
      <c r="D203">
        <v>183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4:9" x14ac:dyDescent="0.3">
      <c r="D204">
        <v>185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4:9" x14ac:dyDescent="0.3">
      <c r="D205">
        <v>187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4:9" x14ac:dyDescent="0.3">
      <c r="D206">
        <v>189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4:9" x14ac:dyDescent="0.3">
      <c r="D207">
        <v>191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4:9" x14ac:dyDescent="0.3">
      <c r="D208">
        <v>193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4:9" x14ac:dyDescent="0.3">
      <c r="D209">
        <v>195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4:9" x14ac:dyDescent="0.3">
      <c r="D210">
        <v>197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4:9" x14ac:dyDescent="0.3">
      <c r="D211">
        <v>199</v>
      </c>
      <c r="E211">
        <v>0</v>
      </c>
      <c r="F211">
        <v>0</v>
      </c>
      <c r="G211">
        <v>0</v>
      </c>
      <c r="H211">
        <v>0</v>
      </c>
      <c r="I211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4"/>
  <sheetViews>
    <sheetView topLeftCell="Z4" workbookViewId="0">
      <selection activeCell="M8" sqref="M8"/>
    </sheetView>
  </sheetViews>
  <sheetFormatPr defaultRowHeight="14.4" x14ac:dyDescent="0.3"/>
  <cols>
    <col min="2" max="2" width="39.109375" customWidth="1"/>
    <col min="6" max="6" width="11.5546875" bestFit="1" customWidth="1"/>
  </cols>
  <sheetData>
    <row r="2" spans="2:29" x14ac:dyDescent="0.3">
      <c r="F2">
        <f>AVERAGE(F8:F11)</f>
        <v>1.5295846780000002E-3</v>
      </c>
      <c r="G2">
        <f t="shared" ref="G2:AC2" si="0">AVERAGE(G8:G11)</f>
        <v>1.5972927644999999E-3</v>
      </c>
      <c r="H2">
        <f t="shared" si="0"/>
        <v>1.50251119025E-3</v>
      </c>
      <c r="I2">
        <f t="shared" si="0"/>
        <v>1.6093253570000001E-3</v>
      </c>
      <c r="J2">
        <f t="shared" si="0"/>
        <v>1.5768033734999999E-3</v>
      </c>
      <c r="K2">
        <f t="shared" si="0"/>
        <v>1.5582026469999999E-3</v>
      </c>
      <c r="L2">
        <f t="shared" si="0"/>
        <v>1.5770172082500001E-3</v>
      </c>
      <c r="M2">
        <f t="shared" si="0"/>
        <v>1.6114336165000001E-3</v>
      </c>
      <c r="N2">
        <f t="shared" si="0"/>
        <v>1.522256668E-3</v>
      </c>
      <c r="O2">
        <f t="shared" si="0"/>
        <v>1.62802376275E-3</v>
      </c>
      <c r="P2">
        <f t="shared" si="0"/>
        <v>1.5778399495E-3</v>
      </c>
      <c r="Q2">
        <f t="shared" si="0"/>
        <v>1.53051141875E-3</v>
      </c>
      <c r="R2">
        <f t="shared" si="0"/>
        <v>1.54761601475E-3</v>
      </c>
      <c r="S2">
        <f t="shared" si="0"/>
        <v>1.5996693297500001E-3</v>
      </c>
      <c r="T2">
        <f t="shared" si="0"/>
        <v>1.6221063522499999E-3</v>
      </c>
      <c r="U2">
        <f t="shared" si="0"/>
        <v>1.5057026692500001E-3</v>
      </c>
      <c r="V2">
        <f t="shared" si="0"/>
        <v>1.6282101179999999E-3</v>
      </c>
      <c r="W2">
        <f t="shared" si="0"/>
        <v>1.5675517189999999E-3</v>
      </c>
      <c r="X2">
        <f t="shared" si="0"/>
        <v>1.5194607047499999E-3</v>
      </c>
      <c r="Y2">
        <f t="shared" si="0"/>
        <v>1.62460430275E-3</v>
      </c>
      <c r="Z2">
        <f t="shared" si="0"/>
        <v>1.6546953352499999E-3</v>
      </c>
      <c r="AA2">
        <f t="shared" si="0"/>
        <v>1.5100433579999998E-3</v>
      </c>
      <c r="AB2">
        <f t="shared" si="0"/>
        <v>1.6034941135E-3</v>
      </c>
      <c r="AC2">
        <f t="shared" si="0"/>
        <v>1.5091418272500001E-3</v>
      </c>
    </row>
    <row r="3" spans="2:29" x14ac:dyDescent="0.3">
      <c r="B3" t="s">
        <v>25</v>
      </c>
      <c r="C3" t="s">
        <v>106</v>
      </c>
      <c r="D3" t="s">
        <v>107</v>
      </c>
      <c r="E3" t="s">
        <v>109</v>
      </c>
      <c r="F3">
        <v>1.535981717E-3</v>
      </c>
      <c r="G3">
        <v>1.59889878E-3</v>
      </c>
      <c r="H3">
        <v>1.49116549E-3</v>
      </c>
      <c r="I3">
        <v>1.607720537E-3</v>
      </c>
      <c r="J3">
        <v>1.611119012E-3</v>
      </c>
      <c r="K3">
        <v>1.5131608189999999E-3</v>
      </c>
      <c r="L3">
        <v>1.5626297000000001E-3</v>
      </c>
      <c r="M3">
        <v>1.6152899459999999E-3</v>
      </c>
      <c r="N3">
        <v>1.5720788779999999E-3</v>
      </c>
      <c r="O3">
        <v>1.5333221099999999E-3</v>
      </c>
      <c r="P3">
        <v>1.596421117E-3</v>
      </c>
      <c r="Q3">
        <v>1.5357328159999999E-3</v>
      </c>
      <c r="R3">
        <v>1.541011838E-3</v>
      </c>
      <c r="S3">
        <v>1.6175958529999999E-3</v>
      </c>
      <c r="T3">
        <v>1.5561443570000001E-3</v>
      </c>
      <c r="U3">
        <v>1.5416656830000001E-3</v>
      </c>
      <c r="V3">
        <v>1.6245846000000001E-3</v>
      </c>
      <c r="W3">
        <v>1.561305761E-3</v>
      </c>
      <c r="X3">
        <v>1.457668558E-3</v>
      </c>
      <c r="Y3">
        <v>1.645505814E-3</v>
      </c>
      <c r="Z3">
        <v>1.6450416389999999E-3</v>
      </c>
      <c r="AA3">
        <v>1.5085073190000001E-3</v>
      </c>
      <c r="AB3">
        <v>1.5922514569999999E-3</v>
      </c>
      <c r="AC3">
        <v>1.5187470860000001E-3</v>
      </c>
    </row>
    <row r="4" spans="2:29" x14ac:dyDescent="0.3">
      <c r="B4" t="s">
        <v>26</v>
      </c>
      <c r="C4" t="s">
        <v>106</v>
      </c>
      <c r="D4" t="s">
        <v>107</v>
      </c>
      <c r="E4" t="s">
        <v>109</v>
      </c>
      <c r="F4">
        <v>1.5248244419999999E-3</v>
      </c>
      <c r="G4">
        <v>1.6019260400000001E-3</v>
      </c>
      <c r="H4">
        <v>1.5009008760000001E-3</v>
      </c>
      <c r="I4">
        <v>1.606642417E-3</v>
      </c>
      <c r="J4">
        <v>1.613738745E-3</v>
      </c>
      <c r="K4">
        <v>1.497577809E-3</v>
      </c>
      <c r="L4">
        <v>1.5814522200000001E-3</v>
      </c>
      <c r="M4">
        <v>1.6267787059999999E-3</v>
      </c>
      <c r="N4">
        <v>1.5658317089999999E-3</v>
      </c>
      <c r="O4">
        <v>1.5521322890000001E-3</v>
      </c>
      <c r="P4">
        <v>1.6024239789999999E-3</v>
      </c>
      <c r="Q4">
        <v>1.522779193E-3</v>
      </c>
      <c r="R4">
        <v>1.5349257190000001E-3</v>
      </c>
      <c r="S4">
        <v>1.6253401949999999E-3</v>
      </c>
      <c r="T4">
        <v>1.5581944580000001E-3</v>
      </c>
      <c r="U4">
        <v>1.540230729E-3</v>
      </c>
      <c r="V4">
        <v>1.631006748E-3</v>
      </c>
      <c r="W4">
        <v>1.571707244E-3</v>
      </c>
      <c r="X4">
        <v>1.4589076720000001E-3</v>
      </c>
      <c r="Y4">
        <v>1.6379324379999999E-3</v>
      </c>
      <c r="Z4">
        <v>1.638325213E-3</v>
      </c>
      <c r="AA4">
        <v>1.5108163769999999E-3</v>
      </c>
      <c r="AB4">
        <v>1.599341491E-3</v>
      </c>
      <c r="AC4">
        <v>1.5165819910000001E-3</v>
      </c>
    </row>
    <row r="5" spans="2:29" x14ac:dyDescent="0.3">
      <c r="B5" t="s">
        <v>27</v>
      </c>
      <c r="C5" t="s">
        <v>106</v>
      </c>
      <c r="D5" t="s">
        <v>107</v>
      </c>
      <c r="E5" t="s">
        <v>109</v>
      </c>
      <c r="F5">
        <v>1.5345619130000001E-3</v>
      </c>
      <c r="G5">
        <v>1.5978376039999999E-3</v>
      </c>
      <c r="H5">
        <v>1.485405593E-3</v>
      </c>
      <c r="I5">
        <v>1.476997396E-3</v>
      </c>
      <c r="J5">
        <v>1.578846551E-3</v>
      </c>
      <c r="K5">
        <v>1.5023270190000001E-3</v>
      </c>
      <c r="L5">
        <v>1.594454365E-3</v>
      </c>
      <c r="M5">
        <v>1.4991479380000001E-3</v>
      </c>
      <c r="N5">
        <v>-1.9207331999999999E-5</v>
      </c>
      <c r="O5">
        <v>1.4422456310000001E-3</v>
      </c>
      <c r="P5">
        <v>1.613214159E-3</v>
      </c>
      <c r="Q5">
        <v>1.5367062539999999E-3</v>
      </c>
      <c r="R5">
        <v>1.556895594E-3</v>
      </c>
      <c r="S5">
        <v>1.600102426E-3</v>
      </c>
      <c r="T5">
        <v>1.441535888E-3</v>
      </c>
      <c r="U5">
        <v>1.5024433469999999E-3</v>
      </c>
      <c r="V5">
        <v>1.6363495420000001E-3</v>
      </c>
      <c r="W5">
        <v>1.553377397E-3</v>
      </c>
      <c r="X5">
        <v>1.4547051750000001E-3</v>
      </c>
      <c r="Y5">
        <v>1.6531788759999999E-3</v>
      </c>
      <c r="Z5">
        <v>1.6461429990000001E-3</v>
      </c>
      <c r="AA5">
        <v>1.4955602719999999E-3</v>
      </c>
      <c r="AB5">
        <v>1.5962492740000001E-3</v>
      </c>
      <c r="AC5">
        <v>1.5216417390000001E-3</v>
      </c>
    </row>
    <row r="6" spans="2:29" x14ac:dyDescent="0.3">
      <c r="B6" t="s">
        <v>28</v>
      </c>
      <c r="C6" t="s">
        <v>106</v>
      </c>
      <c r="D6" t="s">
        <v>107</v>
      </c>
      <c r="E6" t="s">
        <v>109</v>
      </c>
      <c r="F6">
        <v>1.523645398E-3</v>
      </c>
      <c r="G6">
        <v>1.5989354299999999E-3</v>
      </c>
      <c r="H6">
        <v>1.5041277510000001E-3</v>
      </c>
      <c r="I6">
        <v>1.6090367569999999E-3</v>
      </c>
      <c r="J6">
        <v>1.6183443200000001E-3</v>
      </c>
      <c r="K6">
        <v>1.4899376149999999E-3</v>
      </c>
      <c r="L6">
        <v>1.567734955E-3</v>
      </c>
      <c r="M6">
        <v>1.6143251410000001E-3</v>
      </c>
      <c r="N6">
        <v>1.6217095759999999E-3</v>
      </c>
      <c r="O6">
        <v>1.5503917720000001E-3</v>
      </c>
      <c r="P6">
        <v>1.597216989E-3</v>
      </c>
      <c r="Q6">
        <v>1.537572126E-3</v>
      </c>
      <c r="R6">
        <v>1.5306332470000001E-3</v>
      </c>
      <c r="S6">
        <v>1.632028108E-3</v>
      </c>
      <c r="T6">
        <v>1.5718048980000001E-3</v>
      </c>
      <c r="U6">
        <v>1.518406846E-3</v>
      </c>
      <c r="V6">
        <v>1.6350782140000001E-3</v>
      </c>
      <c r="W6">
        <v>1.5513283630000001E-3</v>
      </c>
      <c r="X6">
        <v>1.4569747420000001E-3</v>
      </c>
      <c r="Y6">
        <v>1.629065129E-3</v>
      </c>
      <c r="Z6">
        <v>1.6467135700000001E-3</v>
      </c>
      <c r="AA6">
        <v>1.4984419069999999E-3</v>
      </c>
      <c r="AB6">
        <v>1.5985129250000001E-3</v>
      </c>
      <c r="AC6">
        <v>1.5181521030000001E-3</v>
      </c>
    </row>
    <row r="7" spans="2:29" x14ac:dyDescent="0.3">
      <c r="B7" t="s">
        <v>29</v>
      </c>
      <c r="C7" t="s">
        <v>106</v>
      </c>
      <c r="D7" t="s">
        <v>107</v>
      </c>
      <c r="E7" t="s">
        <v>109</v>
      </c>
      <c r="F7">
        <v>1.543009207E-3</v>
      </c>
      <c r="G7">
        <v>1.6050582179999999E-3</v>
      </c>
      <c r="H7">
        <v>1.492130423E-3</v>
      </c>
      <c r="I7">
        <v>1.58435515E-3</v>
      </c>
      <c r="J7">
        <v>1.5955287190000001E-3</v>
      </c>
      <c r="K7">
        <v>1.507871448E-3</v>
      </c>
      <c r="L7">
        <v>1.558215634E-3</v>
      </c>
      <c r="M7">
        <v>1.606786161E-3</v>
      </c>
      <c r="N7">
        <v>1.311159994E-3</v>
      </c>
      <c r="O7">
        <v>1.5570188640000001E-3</v>
      </c>
      <c r="P7">
        <v>1.594374266E-3</v>
      </c>
      <c r="Q7">
        <v>1.5359274300000001E-3</v>
      </c>
      <c r="R7">
        <v>1.5575023300000001E-3</v>
      </c>
      <c r="S7">
        <v>1.615497978E-3</v>
      </c>
      <c r="T7">
        <v>1.5549284829999999E-3</v>
      </c>
      <c r="U7">
        <v>1.522668939E-3</v>
      </c>
      <c r="V7">
        <v>1.6243448939999999E-3</v>
      </c>
      <c r="W7">
        <v>1.5688855939999999E-3</v>
      </c>
      <c r="X7">
        <v>1.447216128E-3</v>
      </c>
      <c r="Y7">
        <v>1.6522753259999999E-3</v>
      </c>
      <c r="Z7">
        <v>1.6506788459999999E-3</v>
      </c>
      <c r="AA7">
        <v>1.505488697E-3</v>
      </c>
      <c r="AB7">
        <v>1.608924444E-3</v>
      </c>
      <c r="AC7">
        <v>1.5086825459999999E-3</v>
      </c>
    </row>
    <row r="8" spans="2:29" x14ac:dyDescent="0.3">
      <c r="B8" t="s">
        <v>31</v>
      </c>
      <c r="C8" t="s">
        <v>106</v>
      </c>
      <c r="D8" t="s">
        <v>107</v>
      </c>
      <c r="E8" t="s">
        <v>109</v>
      </c>
      <c r="F8">
        <v>1.5257559400000001E-3</v>
      </c>
      <c r="G8">
        <v>1.587241823E-3</v>
      </c>
      <c r="H8">
        <v>1.4928805109999999E-3</v>
      </c>
      <c r="I8">
        <v>1.5962681690000001E-3</v>
      </c>
      <c r="J8">
        <v>1.593698854E-3</v>
      </c>
      <c r="K8">
        <v>1.4909025540000001E-3</v>
      </c>
      <c r="L8">
        <v>1.5704564690000001E-3</v>
      </c>
      <c r="M8">
        <v>1.613721431E-3</v>
      </c>
      <c r="N8">
        <v>1.550328682E-3</v>
      </c>
      <c r="O8">
        <v>1.557057199E-3</v>
      </c>
      <c r="P8">
        <v>1.5970273650000001E-3</v>
      </c>
      <c r="Q8">
        <v>1.5272849609999999E-3</v>
      </c>
      <c r="R8">
        <v>1.553810554E-3</v>
      </c>
      <c r="S8">
        <v>1.6222366900000001E-3</v>
      </c>
      <c r="T8">
        <v>1.541457266E-3</v>
      </c>
      <c r="U8">
        <v>1.529535023E-3</v>
      </c>
      <c r="V8">
        <v>1.6211952940000001E-3</v>
      </c>
      <c r="W8">
        <v>1.573854922E-3</v>
      </c>
      <c r="X8">
        <v>1.4490871880000001E-3</v>
      </c>
      <c r="Y8">
        <v>1.6534058739999999E-3</v>
      </c>
      <c r="Z8">
        <v>1.6469209639999999E-3</v>
      </c>
      <c r="AA8">
        <v>1.506080135E-3</v>
      </c>
      <c r="AB8">
        <v>1.5906214560000001E-3</v>
      </c>
      <c r="AC8">
        <v>1.504630896E-3</v>
      </c>
    </row>
    <row r="9" spans="2:29" x14ac:dyDescent="0.3">
      <c r="B9" t="s">
        <v>32</v>
      </c>
      <c r="C9" t="s">
        <v>106</v>
      </c>
      <c r="D9" t="s">
        <v>107</v>
      </c>
      <c r="E9" t="s">
        <v>109</v>
      </c>
      <c r="F9">
        <v>1.5361225039999999E-3</v>
      </c>
      <c r="G9">
        <v>1.598397943E-3</v>
      </c>
      <c r="H9">
        <v>1.504153991E-3</v>
      </c>
      <c r="I9">
        <v>1.600741633E-3</v>
      </c>
      <c r="J9">
        <v>1.602250743E-3</v>
      </c>
      <c r="K9">
        <v>1.5086735899999999E-3</v>
      </c>
      <c r="L9">
        <v>1.569805549E-3</v>
      </c>
      <c r="M9">
        <v>1.610430253E-3</v>
      </c>
      <c r="N9">
        <v>1.549150004E-3</v>
      </c>
      <c r="O9">
        <v>1.5745854840000001E-3</v>
      </c>
      <c r="P9">
        <v>1.60486202E-3</v>
      </c>
      <c r="Q9">
        <v>1.5276576669999999E-3</v>
      </c>
      <c r="R9">
        <v>1.5433931670000001E-3</v>
      </c>
      <c r="S9">
        <v>1.622915482E-3</v>
      </c>
      <c r="T9">
        <v>1.561687873E-3</v>
      </c>
      <c r="U9">
        <v>1.5240787499999999E-3</v>
      </c>
      <c r="V9">
        <v>1.626532494E-3</v>
      </c>
      <c r="W9">
        <v>1.563779749E-3</v>
      </c>
      <c r="X9">
        <v>1.4708622750000001E-3</v>
      </c>
      <c r="Y9">
        <v>1.636924306E-3</v>
      </c>
      <c r="Z9">
        <v>1.6577763410000001E-3</v>
      </c>
      <c r="AA9">
        <v>1.4996769759999999E-3</v>
      </c>
      <c r="AB9">
        <v>1.6093114110000001E-3</v>
      </c>
      <c r="AC9">
        <v>1.505339389E-3</v>
      </c>
    </row>
    <row r="10" spans="2:29" x14ac:dyDescent="0.3">
      <c r="B10" t="s">
        <v>33</v>
      </c>
      <c r="C10" t="s">
        <v>106</v>
      </c>
      <c r="D10" t="s">
        <v>107</v>
      </c>
      <c r="E10" t="s">
        <v>109</v>
      </c>
      <c r="F10">
        <v>1.5340300309999999E-3</v>
      </c>
      <c r="G10">
        <v>1.6009379299999999E-3</v>
      </c>
      <c r="H10">
        <v>1.514003887E-3</v>
      </c>
      <c r="I10">
        <v>1.6254735450000001E-3</v>
      </c>
      <c r="J10">
        <v>1.5052424590000001E-3</v>
      </c>
      <c r="K10">
        <v>1.741084143E-3</v>
      </c>
      <c r="L10">
        <v>1.5913865569999999E-3</v>
      </c>
      <c r="M10">
        <v>1.6261503549999999E-3</v>
      </c>
      <c r="N10">
        <v>1.462729332E-3</v>
      </c>
      <c r="O10">
        <v>1.8248460250000001E-3</v>
      </c>
      <c r="P10">
        <v>1.5182015440000001E-3</v>
      </c>
      <c r="Q10">
        <v>1.541999438E-3</v>
      </c>
      <c r="R10">
        <v>1.548881436E-3</v>
      </c>
      <c r="S10">
        <v>1.5281899669999999E-3</v>
      </c>
      <c r="T10">
        <v>1.8162575549999999E-3</v>
      </c>
      <c r="U10">
        <v>1.444437605E-3</v>
      </c>
      <c r="V10">
        <v>1.6329907260000001E-3</v>
      </c>
      <c r="W10">
        <v>1.5713032969999999E-3</v>
      </c>
      <c r="X10">
        <v>1.7025155110000001E-3</v>
      </c>
      <c r="Y10">
        <v>1.571083343E-3</v>
      </c>
      <c r="Z10">
        <v>1.662791545E-3</v>
      </c>
      <c r="AA10">
        <v>1.5340215579999999E-3</v>
      </c>
      <c r="AB10">
        <v>1.6027986429999999E-3</v>
      </c>
      <c r="AC10">
        <v>1.5199147540000001E-3</v>
      </c>
    </row>
    <row r="11" spans="2:29" x14ac:dyDescent="0.3">
      <c r="B11" t="s">
        <v>34</v>
      </c>
      <c r="C11" t="s">
        <v>106</v>
      </c>
      <c r="D11" t="s">
        <v>107</v>
      </c>
      <c r="E11" t="s">
        <v>109</v>
      </c>
      <c r="F11">
        <v>1.5224302370000001E-3</v>
      </c>
      <c r="G11">
        <v>1.6025933620000001E-3</v>
      </c>
      <c r="H11">
        <v>1.499006372E-3</v>
      </c>
      <c r="I11">
        <v>1.614818081E-3</v>
      </c>
      <c r="J11">
        <v>1.606021438E-3</v>
      </c>
      <c r="K11">
        <v>1.4921503009999999E-3</v>
      </c>
      <c r="L11">
        <v>1.5764202580000001E-3</v>
      </c>
      <c r="M11">
        <v>1.595432427E-3</v>
      </c>
      <c r="N11">
        <v>1.5268186540000001E-3</v>
      </c>
      <c r="O11">
        <v>1.5556063430000001E-3</v>
      </c>
      <c r="P11">
        <v>1.5912688690000001E-3</v>
      </c>
      <c r="Q11">
        <v>1.525103609E-3</v>
      </c>
      <c r="R11">
        <v>1.544378902E-3</v>
      </c>
      <c r="S11">
        <v>1.62533518E-3</v>
      </c>
      <c r="T11">
        <v>1.569022715E-3</v>
      </c>
      <c r="U11">
        <v>1.524759299E-3</v>
      </c>
      <c r="V11">
        <v>1.6321219579999999E-3</v>
      </c>
      <c r="W11">
        <v>1.561268908E-3</v>
      </c>
      <c r="X11">
        <v>1.455377845E-3</v>
      </c>
      <c r="Y11">
        <v>1.637003688E-3</v>
      </c>
      <c r="Z11">
        <v>1.6512924909999999E-3</v>
      </c>
      <c r="AA11">
        <v>1.5003947629999999E-3</v>
      </c>
      <c r="AB11">
        <v>1.6112449440000001E-3</v>
      </c>
      <c r="AC11">
        <v>1.5066822700000001E-3</v>
      </c>
    </row>
    <row r="12" spans="2:29" x14ac:dyDescent="0.3">
      <c r="B12" t="s">
        <v>35</v>
      </c>
      <c r="C12" t="s">
        <v>106</v>
      </c>
      <c r="D12" t="s">
        <v>107</v>
      </c>
      <c r="E12" t="s">
        <v>109</v>
      </c>
      <c r="F12">
        <v>1.531939867E-3</v>
      </c>
      <c r="G12">
        <v>1.5969506599999999E-3</v>
      </c>
      <c r="H12">
        <v>1.496658687E-3</v>
      </c>
      <c r="I12">
        <v>1.604282439E-3</v>
      </c>
      <c r="J12">
        <v>1.6011237979999999E-3</v>
      </c>
      <c r="K12">
        <v>1.5110697080000001E-3</v>
      </c>
      <c r="L12">
        <v>1.5845990170000001E-3</v>
      </c>
      <c r="M12">
        <v>1.6090249340000001E-3</v>
      </c>
      <c r="N12">
        <v>1.556142701E-3</v>
      </c>
      <c r="O12">
        <v>1.570656097E-3</v>
      </c>
      <c r="P12">
        <v>1.593964275E-3</v>
      </c>
      <c r="Q12">
        <v>1.530844433E-3</v>
      </c>
      <c r="R12">
        <v>1.5484792289999999E-3</v>
      </c>
      <c r="S12">
        <v>1.6214522460000001E-3</v>
      </c>
      <c r="T12">
        <v>1.5591973020000001E-3</v>
      </c>
      <c r="U12">
        <v>1.5273677139999999E-3</v>
      </c>
      <c r="V12">
        <v>1.6289749479999999E-3</v>
      </c>
      <c r="W12">
        <v>1.572936387E-3</v>
      </c>
      <c r="X12">
        <v>1.460941506E-3</v>
      </c>
      <c r="Y12">
        <v>1.647246649E-3</v>
      </c>
      <c r="Z12">
        <v>1.661881125E-3</v>
      </c>
      <c r="AA12">
        <v>1.511517052E-3</v>
      </c>
      <c r="AB12">
        <v>1.6074377300000001E-3</v>
      </c>
      <c r="AC12">
        <v>1.500428599E-3</v>
      </c>
    </row>
    <row r="13" spans="2:29" x14ac:dyDescent="0.3">
      <c r="B13" t="s">
        <v>112</v>
      </c>
      <c r="C13" t="s">
        <v>106</v>
      </c>
      <c r="D13" t="s">
        <v>107</v>
      </c>
      <c r="E13" t="s">
        <v>109</v>
      </c>
      <c r="F13">
        <v>-7.7147644999999996E-5</v>
      </c>
      <c r="G13">
        <v>-2.8551749E-5</v>
      </c>
      <c r="H13">
        <v>-1.2520566400000001E-4</v>
      </c>
      <c r="I13">
        <v>-2.00586881E-4</v>
      </c>
      <c r="J13">
        <v>-2.1020988400000001E-4</v>
      </c>
      <c r="K13">
        <v>-1.42637946E-4</v>
      </c>
      <c r="L13">
        <v>-5.7866393E-5</v>
      </c>
      <c r="M13">
        <v>-2.1335292400000001E-4</v>
      </c>
      <c r="N13">
        <v>-1.656385E-4</v>
      </c>
      <c r="O13">
        <v>-2.4570798099999999E-4</v>
      </c>
      <c r="P13">
        <v>-2.2652346099999999E-4</v>
      </c>
      <c r="Q13">
        <v>-5.2216782000000002E-5</v>
      </c>
      <c r="R13">
        <v>-4.8223906000000001E-5</v>
      </c>
      <c r="S13">
        <v>-2.0823873E-4</v>
      </c>
      <c r="T13">
        <v>-2.24857757E-4</v>
      </c>
      <c r="U13">
        <v>-2.5483811499999999E-4</v>
      </c>
      <c r="V13">
        <v>-2.14202252E-4</v>
      </c>
      <c r="W13">
        <v>-6.4976549999999994E-5</v>
      </c>
      <c r="X13">
        <v>-1.69253064E-4</v>
      </c>
      <c r="Y13">
        <v>-2.0783089800000001E-4</v>
      </c>
      <c r="Z13">
        <v>-1.92022868E-4</v>
      </c>
      <c r="AA13">
        <v>-1.3358782000000001E-4</v>
      </c>
      <c r="AB13">
        <v>-3.9646900999999998E-5</v>
      </c>
      <c r="AC13">
        <v>-7.1139846000000005E-5</v>
      </c>
    </row>
    <row r="15" spans="2:29" x14ac:dyDescent="0.3">
      <c r="B15" t="s">
        <v>25</v>
      </c>
      <c r="F15">
        <f>(F3-$F$2)/$F$2</f>
        <v>4.1822065113546096E-3</v>
      </c>
      <c r="G15">
        <f t="shared" ref="G15:AC15" si="1">G3-$F$2</f>
        <v>6.9314101999999817E-5</v>
      </c>
      <c r="H15">
        <f t="shared" si="1"/>
        <v>-3.8419188000000156E-5</v>
      </c>
      <c r="I15">
        <f t="shared" si="1"/>
        <v>7.813585899999983E-5</v>
      </c>
      <c r="J15">
        <f t="shared" si="1"/>
        <v>8.1534333999999827E-5</v>
      </c>
      <c r="K15">
        <f t="shared" si="1"/>
        <v>-1.6423859000000256E-5</v>
      </c>
      <c r="L15">
        <f t="shared" si="1"/>
        <v>3.3045021999999905E-5</v>
      </c>
      <c r="M15">
        <f t="shared" si="1"/>
        <v>8.5705267999999736E-5</v>
      </c>
      <c r="N15">
        <f t="shared" si="1"/>
        <v>4.249419999999976E-5</v>
      </c>
      <c r="O15">
        <f t="shared" si="1"/>
        <v>3.7374319999997595E-6</v>
      </c>
      <c r="P15">
        <f t="shared" si="1"/>
        <v>6.6836438999999786E-5</v>
      </c>
      <c r="Q15">
        <f t="shared" si="1"/>
        <v>6.1481379999997563E-6</v>
      </c>
      <c r="R15">
        <f t="shared" si="1"/>
        <v>1.1427159999999846E-5</v>
      </c>
      <c r="S15">
        <f t="shared" si="1"/>
        <v>8.801117499999977E-5</v>
      </c>
      <c r="T15">
        <f t="shared" si="1"/>
        <v>2.655967899999989E-5</v>
      </c>
      <c r="U15">
        <f t="shared" si="1"/>
        <v>1.2081004999999921E-5</v>
      </c>
      <c r="V15">
        <f t="shared" si="1"/>
        <v>9.499992199999991E-5</v>
      </c>
      <c r="W15">
        <f t="shared" si="1"/>
        <v>3.1721082999999848E-5</v>
      </c>
      <c r="X15">
        <f t="shared" si="1"/>
        <v>-7.1916120000000165E-5</v>
      </c>
      <c r="Y15">
        <f t="shared" si="1"/>
        <v>1.1592113599999984E-4</v>
      </c>
      <c r="Z15">
        <f t="shared" si="1"/>
        <v>1.1545696099999974E-4</v>
      </c>
      <c r="AA15">
        <f t="shared" si="1"/>
        <v>-2.1077359000000071E-5</v>
      </c>
      <c r="AB15">
        <f t="shared" si="1"/>
        <v>6.2666778999999773E-5</v>
      </c>
      <c r="AC15">
        <f t="shared" si="1"/>
        <v>-1.0837592000000106E-5</v>
      </c>
    </row>
    <row r="16" spans="2:29" x14ac:dyDescent="0.3">
      <c r="B16" t="s">
        <v>26</v>
      </c>
      <c r="F16">
        <f t="shared" ref="F16:F24" si="2">(F4-$F$2)/$F$2</f>
        <v>-3.1121101488964299E-3</v>
      </c>
      <c r="G16">
        <f t="shared" ref="G16:AC16" si="3">G4-$F$2</f>
        <v>7.2341361999999926E-5</v>
      </c>
      <c r="H16">
        <f t="shared" si="3"/>
        <v>-2.8683802000000098E-5</v>
      </c>
      <c r="I16">
        <f t="shared" si="3"/>
        <v>7.7057738999999816E-5</v>
      </c>
      <c r="J16">
        <f t="shared" si="3"/>
        <v>8.4154066999999862E-5</v>
      </c>
      <c r="K16">
        <f t="shared" si="3"/>
        <v>-3.2006869000000219E-5</v>
      </c>
      <c r="L16">
        <f t="shared" si="3"/>
        <v>5.1867541999999931E-5</v>
      </c>
      <c r="M16">
        <f t="shared" si="3"/>
        <v>9.7194027999999771E-5</v>
      </c>
      <c r="N16">
        <f t="shared" si="3"/>
        <v>3.6247030999999761E-5</v>
      </c>
      <c r="O16">
        <f t="shared" si="3"/>
        <v>2.2547610999999875E-5</v>
      </c>
      <c r="P16">
        <f t="shared" si="3"/>
        <v>7.2839300999999771E-5</v>
      </c>
      <c r="Q16">
        <f t="shared" si="3"/>
        <v>-6.8054850000001492E-6</v>
      </c>
      <c r="R16">
        <f t="shared" si="3"/>
        <v>5.3410409999999058E-6</v>
      </c>
      <c r="S16">
        <f t="shared" si="3"/>
        <v>9.5755516999999771E-5</v>
      </c>
      <c r="T16">
        <f t="shared" si="3"/>
        <v>2.8609779999999889E-5</v>
      </c>
      <c r="U16">
        <f t="shared" si="3"/>
        <v>1.0646050999999802E-5</v>
      </c>
      <c r="V16">
        <f t="shared" si="3"/>
        <v>1.0142206999999982E-4</v>
      </c>
      <c r="W16">
        <f t="shared" si="3"/>
        <v>4.2122565999999813E-5</v>
      </c>
      <c r="X16">
        <f t="shared" si="3"/>
        <v>-7.0677006000000086E-5</v>
      </c>
      <c r="Y16">
        <f t="shared" si="3"/>
        <v>1.0834775999999974E-4</v>
      </c>
      <c r="Z16">
        <f t="shared" si="3"/>
        <v>1.0874053499999978E-4</v>
      </c>
      <c r="AA16">
        <f t="shared" si="3"/>
        <v>-1.8768301000000268E-5</v>
      </c>
      <c r="AB16">
        <f t="shared" si="3"/>
        <v>6.9756812999999815E-5</v>
      </c>
      <c r="AC16">
        <f t="shared" si="3"/>
        <v>-1.3002687000000096E-5</v>
      </c>
    </row>
    <row r="17" spans="2:29" x14ac:dyDescent="0.3">
      <c r="B17" t="s">
        <v>27</v>
      </c>
      <c r="F17">
        <f t="shared" si="2"/>
        <v>3.2539780710328899E-3</v>
      </c>
      <c r="G17">
        <f t="shared" ref="G17:AC17" si="4">G5-$F$2</f>
        <v>6.8252925999999752E-5</v>
      </c>
      <c r="H17">
        <f t="shared" si="4"/>
        <v>-4.4179085000000187E-5</v>
      </c>
      <c r="I17">
        <f t="shared" si="4"/>
        <v>-5.2587282000000164E-5</v>
      </c>
      <c r="J17">
        <f t="shared" si="4"/>
        <v>4.9261872999999861E-5</v>
      </c>
      <c r="K17">
        <f t="shared" si="4"/>
        <v>-2.7257659000000118E-5</v>
      </c>
      <c r="L17">
        <f t="shared" si="4"/>
        <v>6.4869686999999808E-5</v>
      </c>
      <c r="M17">
        <f t="shared" si="4"/>
        <v>-3.0436740000000084E-5</v>
      </c>
      <c r="N17">
        <f t="shared" si="4"/>
        <v>-1.5487920100000002E-3</v>
      </c>
      <c r="O17">
        <f t="shared" si="4"/>
        <v>-8.7339047000000109E-5</v>
      </c>
      <c r="P17">
        <f t="shared" si="4"/>
        <v>8.3629480999999808E-5</v>
      </c>
      <c r="Q17">
        <f t="shared" si="4"/>
        <v>7.1215759999997737E-6</v>
      </c>
      <c r="R17">
        <f t="shared" si="4"/>
        <v>2.7310915999999817E-5</v>
      </c>
      <c r="S17">
        <f t="shared" si="4"/>
        <v>7.0517747999999806E-5</v>
      </c>
      <c r="T17">
        <f t="shared" si="4"/>
        <v>-8.8048790000000172E-5</v>
      </c>
      <c r="U17">
        <f t="shared" si="4"/>
        <v>-2.7141331000000253E-5</v>
      </c>
      <c r="V17">
        <f t="shared" si="4"/>
        <v>1.0676486399999988E-4</v>
      </c>
      <c r="W17">
        <f t="shared" si="4"/>
        <v>2.3792718999999856E-5</v>
      </c>
      <c r="X17">
        <f t="shared" si="4"/>
        <v>-7.4879503000000076E-5</v>
      </c>
      <c r="Y17">
        <f t="shared" si="4"/>
        <v>1.2359419799999973E-4</v>
      </c>
      <c r="Z17">
        <f t="shared" si="4"/>
        <v>1.1655832099999991E-4</v>
      </c>
      <c r="AA17">
        <f t="shared" si="4"/>
        <v>-3.4024406000000233E-5</v>
      </c>
      <c r="AB17">
        <f t="shared" si="4"/>
        <v>6.666459599999992E-5</v>
      </c>
      <c r="AC17">
        <f t="shared" si="4"/>
        <v>-7.9429390000000828E-6</v>
      </c>
    </row>
    <row r="18" spans="2:29" x14ac:dyDescent="0.3">
      <c r="B18" t="s">
        <v>28</v>
      </c>
      <c r="F18">
        <f t="shared" si="2"/>
        <v>-3.8829363849054756E-3</v>
      </c>
      <c r="G18">
        <f t="shared" ref="G18:AC18" si="5">G6-$F$2</f>
        <v>6.9350751999999738E-5</v>
      </c>
      <c r="H18">
        <f t="shared" si="5"/>
        <v>-2.5456927000000072E-5</v>
      </c>
      <c r="I18">
        <f t="shared" si="5"/>
        <v>7.9452078999999723E-5</v>
      </c>
      <c r="J18">
        <f t="shared" si="5"/>
        <v>8.8759641999999923E-5</v>
      </c>
      <c r="K18">
        <f t="shared" si="5"/>
        <v>-3.9647063000000258E-5</v>
      </c>
      <c r="L18">
        <f t="shared" si="5"/>
        <v>3.8150276999999793E-5</v>
      </c>
      <c r="M18">
        <f t="shared" si="5"/>
        <v>8.4740462999999917E-5</v>
      </c>
      <c r="N18">
        <f t="shared" si="5"/>
        <v>9.2124897999999733E-5</v>
      </c>
      <c r="O18">
        <f t="shared" si="5"/>
        <v>2.0807093999999915E-5</v>
      </c>
      <c r="P18">
        <f t="shared" si="5"/>
        <v>6.763231099999982E-5</v>
      </c>
      <c r="Q18">
        <f t="shared" si="5"/>
        <v>7.987447999999826E-6</v>
      </c>
      <c r="R18">
        <f t="shared" si="5"/>
        <v>1.0485689999999159E-6</v>
      </c>
      <c r="S18">
        <f t="shared" si="5"/>
        <v>1.0244342999999982E-4</v>
      </c>
      <c r="T18">
        <f t="shared" si="5"/>
        <v>4.2220219999999919E-5</v>
      </c>
      <c r="U18">
        <f t="shared" si="5"/>
        <v>-1.1177832000000163E-5</v>
      </c>
      <c r="V18">
        <f t="shared" si="5"/>
        <v>1.0549353599999993E-4</v>
      </c>
      <c r="W18">
        <f t="shared" si="5"/>
        <v>2.1743684999999931E-5</v>
      </c>
      <c r="X18">
        <f t="shared" si="5"/>
        <v>-7.2609936000000118E-5</v>
      </c>
      <c r="Y18">
        <f t="shared" si="5"/>
        <v>9.9480450999999814E-5</v>
      </c>
      <c r="Z18">
        <f t="shared" si="5"/>
        <v>1.1712889199999989E-4</v>
      </c>
      <c r="AA18">
        <f t="shared" si="5"/>
        <v>-3.1142771000000234E-5</v>
      </c>
      <c r="AB18">
        <f t="shared" si="5"/>
        <v>6.8928246999999882E-5</v>
      </c>
      <c r="AC18">
        <f t="shared" si="5"/>
        <v>-1.143257500000011E-5</v>
      </c>
    </row>
    <row r="19" spans="2:29" x14ac:dyDescent="0.3">
      <c r="B19" t="s">
        <v>29</v>
      </c>
      <c r="F19">
        <f t="shared" si="2"/>
        <v>8.7765843846925491E-3</v>
      </c>
      <c r="G19">
        <f t="shared" ref="G19:AC19" si="6">G7-$F$2</f>
        <v>7.547353999999974E-5</v>
      </c>
      <c r="H19">
        <f t="shared" si="6"/>
        <v>-3.7454255000000198E-5</v>
      </c>
      <c r="I19">
        <f t="shared" si="6"/>
        <v>5.4770471999999841E-5</v>
      </c>
      <c r="J19">
        <f t="shared" si="6"/>
        <v>6.5944040999999908E-5</v>
      </c>
      <c r="K19">
        <f t="shared" si="6"/>
        <v>-2.1713230000000193E-5</v>
      </c>
      <c r="L19">
        <f t="shared" si="6"/>
        <v>2.8630955999999841E-5</v>
      </c>
      <c r="M19">
        <f t="shared" si="6"/>
        <v>7.7201482999999854E-5</v>
      </c>
      <c r="N19">
        <f t="shared" si="6"/>
        <v>-2.1842468400000013E-4</v>
      </c>
      <c r="O19">
        <f t="shared" si="6"/>
        <v>2.7434185999999916E-5</v>
      </c>
      <c r="P19">
        <f t="shared" si="6"/>
        <v>6.4789587999999811E-5</v>
      </c>
      <c r="Q19">
        <f t="shared" si="6"/>
        <v>6.3427519999999238E-6</v>
      </c>
      <c r="R19">
        <f t="shared" si="6"/>
        <v>2.7917651999999913E-5</v>
      </c>
      <c r="S19">
        <f t="shared" si="6"/>
        <v>8.5913299999999847E-5</v>
      </c>
      <c r="T19">
        <f t="shared" si="6"/>
        <v>2.5343804999999756E-5</v>
      </c>
      <c r="U19">
        <f t="shared" si="6"/>
        <v>-6.9157390000002157E-6</v>
      </c>
      <c r="V19">
        <f t="shared" si="6"/>
        <v>9.4760215999999727E-5</v>
      </c>
      <c r="W19">
        <f t="shared" si="6"/>
        <v>3.9300915999999735E-5</v>
      </c>
      <c r="X19">
        <f t="shared" si="6"/>
        <v>-8.2368550000000169E-5</v>
      </c>
      <c r="Y19">
        <f t="shared" si="6"/>
        <v>1.2269064799999975E-4</v>
      </c>
      <c r="Z19">
        <f t="shared" si="6"/>
        <v>1.2109416799999974E-4</v>
      </c>
      <c r="AA19">
        <f t="shared" si="6"/>
        <v>-2.4095981000000219E-5</v>
      </c>
      <c r="AB19">
        <f t="shared" si="6"/>
        <v>7.933976599999986E-5</v>
      </c>
      <c r="AC19">
        <f t="shared" si="6"/>
        <v>-2.0902132000000283E-5</v>
      </c>
    </row>
    <row r="20" spans="2:29" x14ac:dyDescent="0.3">
      <c r="B20" t="s">
        <v>31</v>
      </c>
      <c r="F20">
        <f t="shared" si="2"/>
        <v>-2.5031226156150589E-3</v>
      </c>
      <c r="G20">
        <f t="shared" ref="G20:AC20" si="7">G8-$F$2</f>
        <v>5.7657144999999875E-5</v>
      </c>
      <c r="H20">
        <f t="shared" si="7"/>
        <v>-3.6704167000000234E-5</v>
      </c>
      <c r="I20">
        <f t="shared" si="7"/>
        <v>6.668349099999988E-5</v>
      </c>
      <c r="J20">
        <f t="shared" si="7"/>
        <v>6.4114175999999828E-5</v>
      </c>
      <c r="K20">
        <f t="shared" si="7"/>
        <v>-3.8682124000000108E-5</v>
      </c>
      <c r="L20">
        <f t="shared" si="7"/>
        <v>4.0871790999999925E-5</v>
      </c>
      <c r="M20">
        <f t="shared" si="7"/>
        <v>8.4136752999999873E-5</v>
      </c>
      <c r="N20">
        <f t="shared" si="7"/>
        <v>2.0744003999999825E-5</v>
      </c>
      <c r="O20">
        <f t="shared" si="7"/>
        <v>2.7472520999999826E-5</v>
      </c>
      <c r="P20">
        <f t="shared" si="7"/>
        <v>6.744268699999988E-5</v>
      </c>
      <c r="Q20">
        <f t="shared" si="7"/>
        <v>-2.2997170000002651E-6</v>
      </c>
      <c r="R20">
        <f t="shared" si="7"/>
        <v>2.4225875999999867E-5</v>
      </c>
      <c r="S20">
        <f t="shared" si="7"/>
        <v>9.2652011999999877E-5</v>
      </c>
      <c r="T20">
        <f t="shared" si="7"/>
        <v>1.187258799999983E-5</v>
      </c>
      <c r="U20">
        <f t="shared" si="7"/>
        <v>-4.965500000021425E-8</v>
      </c>
      <c r="V20">
        <f t="shared" si="7"/>
        <v>9.1610615999999923E-5</v>
      </c>
      <c r="W20">
        <f t="shared" si="7"/>
        <v>4.4270243999999792E-5</v>
      </c>
      <c r="X20">
        <f t="shared" si="7"/>
        <v>-8.0497490000000114E-5</v>
      </c>
      <c r="Y20">
        <f t="shared" si="7"/>
        <v>1.2382119599999974E-4</v>
      </c>
      <c r="Z20">
        <f t="shared" si="7"/>
        <v>1.1733628599999973E-4</v>
      </c>
      <c r="AA20">
        <f t="shared" si="7"/>
        <v>-2.3504543000000145E-5</v>
      </c>
      <c r="AB20">
        <f t="shared" si="7"/>
        <v>6.1036777999999917E-5</v>
      </c>
      <c r="AC20">
        <f t="shared" si="7"/>
        <v>-2.4953782000000212E-5</v>
      </c>
    </row>
    <row r="21" spans="2:29" x14ac:dyDescent="0.3">
      <c r="B21" t="s">
        <v>32</v>
      </c>
      <c r="F21">
        <f t="shared" si="2"/>
        <v>4.2742491435964619E-3</v>
      </c>
      <c r="G21">
        <f t="shared" ref="G21:AC21" si="8">G9-$F$2</f>
        <v>6.8813264999999842E-5</v>
      </c>
      <c r="H21">
        <f t="shared" si="8"/>
        <v>-2.5430687000000188E-5</v>
      </c>
      <c r="I21">
        <f t="shared" si="8"/>
        <v>7.1156954999999824E-5</v>
      </c>
      <c r="J21">
        <f t="shared" si="8"/>
        <v>7.2666064999999834E-5</v>
      </c>
      <c r="K21">
        <f t="shared" si="8"/>
        <v>-2.0911088000000275E-5</v>
      </c>
      <c r="L21">
        <f t="shared" si="8"/>
        <v>4.0220870999999872E-5</v>
      </c>
      <c r="M21">
        <f t="shared" si="8"/>
        <v>8.0845574999999833E-5</v>
      </c>
      <c r="N21">
        <f t="shared" si="8"/>
        <v>1.9565325999999815E-5</v>
      </c>
      <c r="O21">
        <f t="shared" si="8"/>
        <v>4.5000805999999933E-5</v>
      </c>
      <c r="P21">
        <f t="shared" si="8"/>
        <v>7.5277341999999831E-5</v>
      </c>
      <c r="Q21">
        <f t="shared" si="8"/>
        <v>-1.9270110000002647E-6</v>
      </c>
      <c r="R21">
        <f t="shared" si="8"/>
        <v>1.3808488999999917E-5</v>
      </c>
      <c r="S21">
        <f t="shared" si="8"/>
        <v>9.3330803999999799E-5</v>
      </c>
      <c r="T21">
        <f t="shared" si="8"/>
        <v>3.2103194999999777E-5</v>
      </c>
      <c r="U21">
        <f t="shared" si="8"/>
        <v>-5.5059280000002448E-6</v>
      </c>
      <c r="V21">
        <f t="shared" si="8"/>
        <v>9.6947815999999781E-5</v>
      </c>
      <c r="W21">
        <f t="shared" si="8"/>
        <v>3.4195070999999818E-5</v>
      </c>
      <c r="X21">
        <f t="shared" si="8"/>
        <v>-5.8722403000000109E-5</v>
      </c>
      <c r="Y21">
        <f t="shared" si="8"/>
        <v>1.0733962799999979E-4</v>
      </c>
      <c r="Z21">
        <f t="shared" si="8"/>
        <v>1.2819166299999989E-4</v>
      </c>
      <c r="AA21">
        <f t="shared" si="8"/>
        <v>-2.9907702000000255E-5</v>
      </c>
      <c r="AB21">
        <f t="shared" si="8"/>
        <v>7.9726732999999906E-5</v>
      </c>
      <c r="AC21">
        <f t="shared" si="8"/>
        <v>-2.4245289000000142E-5</v>
      </c>
    </row>
    <row r="22" spans="2:29" x14ac:dyDescent="0.3">
      <c r="B22" t="s">
        <v>33</v>
      </c>
      <c r="F22">
        <f t="shared" si="2"/>
        <v>2.9062483848963671E-3</v>
      </c>
      <c r="G22">
        <f t="shared" ref="G22:AC22" si="9">G10-$F$2</f>
        <v>7.1353251999999772E-5</v>
      </c>
      <c r="H22">
        <f t="shared" si="9"/>
        <v>-1.5580791000000156E-5</v>
      </c>
      <c r="I22">
        <f t="shared" si="9"/>
        <v>9.5888866999999925E-5</v>
      </c>
      <c r="J22">
        <f t="shared" si="9"/>
        <v>-2.4342219000000106E-5</v>
      </c>
      <c r="K22">
        <f t="shared" si="9"/>
        <v>2.1149946499999985E-4</v>
      </c>
      <c r="L22">
        <f t="shared" si="9"/>
        <v>6.180187899999974E-5</v>
      </c>
      <c r="M22">
        <f t="shared" si="9"/>
        <v>9.6565676999999742E-5</v>
      </c>
      <c r="N22">
        <f t="shared" si="9"/>
        <v>-6.6855346000000131E-5</v>
      </c>
      <c r="O22">
        <f t="shared" si="9"/>
        <v>2.9526134699999992E-4</v>
      </c>
      <c r="P22">
        <f t="shared" si="9"/>
        <v>-1.1383134000000125E-5</v>
      </c>
      <c r="Q22">
        <f t="shared" si="9"/>
        <v>1.241475999999987E-5</v>
      </c>
      <c r="R22">
        <f t="shared" si="9"/>
        <v>1.9296757999999817E-5</v>
      </c>
      <c r="S22">
        <f t="shared" si="9"/>
        <v>-1.3947110000002427E-6</v>
      </c>
      <c r="T22">
        <f t="shared" si="9"/>
        <v>2.8667287699999972E-4</v>
      </c>
      <c r="U22">
        <f t="shared" si="9"/>
        <v>-8.5147073000000186E-5</v>
      </c>
      <c r="V22">
        <f t="shared" si="9"/>
        <v>1.0340604799999992E-4</v>
      </c>
      <c r="W22">
        <f t="shared" si="9"/>
        <v>4.1718618999999745E-5</v>
      </c>
      <c r="X22">
        <f t="shared" si="9"/>
        <v>1.7293083299999988E-4</v>
      </c>
      <c r="Y22">
        <f t="shared" si="9"/>
        <v>4.1498664999999784E-5</v>
      </c>
      <c r="Z22">
        <f t="shared" si="9"/>
        <v>1.3320686699999987E-4</v>
      </c>
      <c r="AA22">
        <f t="shared" si="9"/>
        <v>4.4368799999997596E-6</v>
      </c>
      <c r="AB22">
        <f t="shared" si="9"/>
        <v>7.3213964999999754E-5</v>
      </c>
      <c r="AC22">
        <f t="shared" si="9"/>
        <v>-9.6699240000001213E-6</v>
      </c>
    </row>
    <row r="23" spans="2:29" x14ac:dyDescent="0.3">
      <c r="B23" t="s">
        <v>34</v>
      </c>
      <c r="F23">
        <f t="shared" si="2"/>
        <v>-4.6773749128781955E-3</v>
      </c>
      <c r="G23">
        <f t="shared" ref="G23:AC23" si="10">G11-$F$2</f>
        <v>7.3008683999999926E-5</v>
      </c>
      <c r="H23">
        <f t="shared" si="10"/>
        <v>-3.057830600000015E-5</v>
      </c>
      <c r="I23">
        <f t="shared" si="10"/>
        <v>8.5233402999999788E-5</v>
      </c>
      <c r="J23">
        <f t="shared" si="10"/>
        <v>7.6436759999999821E-5</v>
      </c>
      <c r="K23">
        <f t="shared" si="10"/>
        <v>-3.7434377000000263E-5</v>
      </c>
      <c r="L23">
        <f t="shared" si="10"/>
        <v>4.6835579999999913E-5</v>
      </c>
      <c r="M23">
        <f t="shared" si="10"/>
        <v>6.584774899999978E-5</v>
      </c>
      <c r="N23">
        <f t="shared" si="10"/>
        <v>-2.7660240000000873E-6</v>
      </c>
      <c r="O23">
        <f t="shared" si="10"/>
        <v>2.6021664999999932E-5</v>
      </c>
      <c r="P23">
        <f t="shared" si="10"/>
        <v>6.1684190999999888E-5</v>
      </c>
      <c r="Q23">
        <f t="shared" si="10"/>
        <v>-4.4810690000001308E-6</v>
      </c>
      <c r="R23">
        <f t="shared" si="10"/>
        <v>1.4794223999999804E-5</v>
      </c>
      <c r="S23">
        <f t="shared" si="10"/>
        <v>9.5750501999999861E-5</v>
      </c>
      <c r="T23">
        <f t="shared" si="10"/>
        <v>3.9438036999999782E-5</v>
      </c>
      <c r="U23">
        <f t="shared" si="10"/>
        <v>-4.8253790000001885E-6</v>
      </c>
      <c r="V23">
        <f t="shared" si="10"/>
        <v>1.0253727999999973E-4</v>
      </c>
      <c r="W23">
        <f t="shared" si="10"/>
        <v>3.1684229999999871E-5</v>
      </c>
      <c r="X23">
        <f t="shared" si="10"/>
        <v>-7.4206833000000196E-5</v>
      </c>
      <c r="Y23">
        <f t="shared" si="10"/>
        <v>1.0741900999999983E-4</v>
      </c>
      <c r="Z23">
        <f t="shared" si="10"/>
        <v>1.2170781299999977E-4</v>
      </c>
      <c r="AA23">
        <f t="shared" si="10"/>
        <v>-2.9189915000000241E-5</v>
      </c>
      <c r="AB23">
        <f t="shared" si="10"/>
        <v>8.1660265999999914E-5</v>
      </c>
      <c r="AC23">
        <f t="shared" si="10"/>
        <v>-2.2902408000000096E-5</v>
      </c>
    </row>
    <row r="24" spans="2:29" x14ac:dyDescent="0.3">
      <c r="B24" t="s">
        <v>35</v>
      </c>
      <c r="F24">
        <f t="shared" si="2"/>
        <v>1.5397571862966759E-3</v>
      </c>
      <c r="G24">
        <f t="shared" ref="G24:AC24" si="11">G12-$F$2</f>
        <v>6.7365981999999765E-5</v>
      </c>
      <c r="H24">
        <f t="shared" si="11"/>
        <v>-3.2925991000000215E-5</v>
      </c>
      <c r="I24">
        <f t="shared" si="11"/>
        <v>7.4697760999999866E-5</v>
      </c>
      <c r="J24">
        <f t="shared" si="11"/>
        <v>7.1539119999999758E-5</v>
      </c>
      <c r="K24">
        <f t="shared" si="11"/>
        <v>-1.8514970000000101E-5</v>
      </c>
      <c r="L24">
        <f t="shared" si="11"/>
        <v>5.5014338999999877E-5</v>
      </c>
      <c r="M24">
        <f t="shared" si="11"/>
        <v>7.9440255999999911E-5</v>
      </c>
      <c r="N24">
        <f t="shared" si="11"/>
        <v>2.6558022999999785E-5</v>
      </c>
      <c r="O24">
        <f t="shared" si="11"/>
        <v>4.107141899999979E-5</v>
      </c>
      <c r="P24">
        <f t="shared" si="11"/>
        <v>6.4379596999999825E-5</v>
      </c>
      <c r="Q24">
        <f t="shared" si="11"/>
        <v>1.2597549999997844E-6</v>
      </c>
      <c r="R24">
        <f t="shared" si="11"/>
        <v>1.8894550999999735E-5</v>
      </c>
      <c r="S24">
        <f t="shared" si="11"/>
        <v>9.1867567999999932E-5</v>
      </c>
      <c r="T24">
        <f t="shared" si="11"/>
        <v>2.9612623999999933E-5</v>
      </c>
      <c r="U24">
        <f t="shared" si="11"/>
        <v>-2.2169640000002482E-6</v>
      </c>
      <c r="V24">
        <f t="shared" si="11"/>
        <v>9.939026999999977E-5</v>
      </c>
      <c r="W24">
        <f t="shared" si="11"/>
        <v>4.3351708999999836E-5</v>
      </c>
      <c r="X24">
        <f t="shared" si="11"/>
        <v>-6.8643172000000139E-5</v>
      </c>
      <c r="Y24">
        <f t="shared" si="11"/>
        <v>1.1766197099999983E-4</v>
      </c>
      <c r="Z24">
        <f t="shared" si="11"/>
        <v>1.3229644699999979E-4</v>
      </c>
      <c r="AA24">
        <f t="shared" si="11"/>
        <v>-1.8067626000000184E-5</v>
      </c>
      <c r="AB24">
        <f t="shared" si="11"/>
        <v>7.7853051999999916E-5</v>
      </c>
      <c r="AC24">
        <f t="shared" si="11"/>
        <v>-2.9156079000000135E-5</v>
      </c>
    </row>
  </sheetData>
  <sortState ref="C2:AC157">
    <sortCondition ref="E2:E157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E9" workbookViewId="0">
      <selection activeCell="M23" sqref="M23:O27"/>
    </sheetView>
  </sheetViews>
  <sheetFormatPr defaultRowHeight="14.4" x14ac:dyDescent="0.3"/>
  <cols>
    <col min="1" max="1" width="33.21875" customWidth="1"/>
  </cols>
  <sheetData>
    <row r="1" spans="1:28" x14ac:dyDescent="0.3">
      <c r="E1">
        <f t="shared" ref="E1:AB1" si="0">AVERAGE(E8:E11)</f>
        <v>1.52853901875E-3</v>
      </c>
      <c r="F1">
        <f t="shared" si="0"/>
        <v>1.5969309437500001E-3</v>
      </c>
      <c r="G1">
        <f t="shared" si="0"/>
        <v>1.5006373642499999E-3</v>
      </c>
      <c r="H1">
        <f t="shared" si="0"/>
        <v>1.6102105584999999E-3</v>
      </c>
      <c r="I1">
        <f t="shared" si="0"/>
        <v>1.5765216372499999E-3</v>
      </c>
      <c r="J1">
        <f t="shared" si="0"/>
        <v>1.5588016765000002E-3</v>
      </c>
      <c r="K1">
        <f t="shared" si="0"/>
        <v>1.5807155752500001E-3</v>
      </c>
      <c r="L1">
        <f t="shared" si="0"/>
        <v>1.6110822867500001E-3</v>
      </c>
      <c r="M1">
        <f t="shared" si="0"/>
        <v>1.52400484225E-3</v>
      </c>
      <c r="N1">
        <f t="shared" si="0"/>
        <v>1.6270414160000001E-3</v>
      </c>
      <c r="O1">
        <f t="shared" si="0"/>
        <v>1.57511551325E-3</v>
      </c>
      <c r="P1">
        <f t="shared" si="0"/>
        <v>1.53130811025E-3</v>
      </c>
      <c r="Q1">
        <f t="shared" si="0"/>
        <v>1.5488875302499998E-3</v>
      </c>
      <c r="R1">
        <f t="shared" si="0"/>
        <v>1.5993035207500002E-3</v>
      </c>
      <c r="S1">
        <f t="shared" si="0"/>
        <v>1.6214837094999999E-3</v>
      </c>
      <c r="T1">
        <f t="shared" si="0"/>
        <v>1.5065249102499999E-3</v>
      </c>
      <c r="U1">
        <f t="shared" si="0"/>
        <v>1.6288207314999999E-3</v>
      </c>
      <c r="V1">
        <f t="shared" si="0"/>
        <v>1.5698408785E-3</v>
      </c>
      <c r="W1">
        <f t="shared" si="0"/>
        <v>1.5169805124999999E-3</v>
      </c>
      <c r="X1">
        <f t="shared" si="0"/>
        <v>1.6271848885000002E-3</v>
      </c>
      <c r="Y1">
        <f t="shared" si="0"/>
        <v>1.6557215312499999E-3</v>
      </c>
      <c r="Z1">
        <f t="shared" si="0"/>
        <v>1.513003377E-3</v>
      </c>
      <c r="AA1">
        <f t="shared" si="0"/>
        <v>1.60302569325E-3</v>
      </c>
      <c r="AB1">
        <f t="shared" si="0"/>
        <v>1.5079141297500002E-3</v>
      </c>
    </row>
    <row r="2" spans="1:28" x14ac:dyDescent="0.3">
      <c r="E2">
        <f t="shared" ref="E2:AB2" si="1">STDEV(E8:E11)/E1</f>
        <v>3.518616872667457E-3</v>
      </c>
      <c r="F2">
        <f t="shared" si="1"/>
        <v>4.3081906535077062E-3</v>
      </c>
      <c r="G2">
        <f t="shared" si="1"/>
        <v>6.1716697148480222E-3</v>
      </c>
      <c r="H2">
        <f t="shared" si="1"/>
        <v>7.8859515508592007E-3</v>
      </c>
      <c r="I2">
        <f t="shared" si="1"/>
        <v>3.0312752759151292E-2</v>
      </c>
      <c r="J2">
        <f t="shared" si="1"/>
        <v>7.8182767012818621E-2</v>
      </c>
      <c r="K2">
        <f t="shared" si="1"/>
        <v>5.8055754888041555E-3</v>
      </c>
      <c r="L2">
        <f t="shared" si="1"/>
        <v>7.8771350779501953E-3</v>
      </c>
      <c r="M2">
        <f t="shared" si="1"/>
        <v>2.8065681661089095E-2</v>
      </c>
      <c r="N2">
        <f t="shared" si="1"/>
        <v>8.1155795841274594E-2</v>
      </c>
      <c r="O2">
        <f t="shared" si="1"/>
        <v>2.4135058472960269E-2</v>
      </c>
      <c r="P2">
        <f t="shared" si="1"/>
        <v>4.9043145680592324E-3</v>
      </c>
      <c r="Q2">
        <f t="shared" si="1"/>
        <v>2.4929986219914403E-3</v>
      </c>
      <c r="R2">
        <f t="shared" si="1"/>
        <v>2.9662078131532231E-2</v>
      </c>
      <c r="S2">
        <f t="shared" si="1"/>
        <v>8.0388916918162162E-2</v>
      </c>
      <c r="T2">
        <f t="shared" si="1"/>
        <v>2.750539325736262E-2</v>
      </c>
      <c r="U2">
        <f t="shared" si="1"/>
        <v>3.295859979297289E-3</v>
      </c>
      <c r="V2">
        <f t="shared" si="1"/>
        <v>3.7018116752146131E-3</v>
      </c>
      <c r="W2">
        <f t="shared" si="1"/>
        <v>8.1599437707402731E-2</v>
      </c>
      <c r="X2">
        <f t="shared" si="1"/>
        <v>2.3358084806684946E-2</v>
      </c>
      <c r="Y2">
        <f t="shared" si="1"/>
        <v>4.742732534999434E-3</v>
      </c>
      <c r="Z2">
        <f t="shared" si="1"/>
        <v>9.7353248179891591E-3</v>
      </c>
      <c r="AA2">
        <f t="shared" si="1"/>
        <v>5.5905207678905557E-3</v>
      </c>
      <c r="AB2">
        <f t="shared" si="1"/>
        <v>5.5793556075471916E-3</v>
      </c>
    </row>
    <row r="3" spans="1:28" x14ac:dyDescent="0.3">
      <c r="A3" t="s">
        <v>25</v>
      </c>
      <c r="B3" t="s">
        <v>106</v>
      </c>
      <c r="C3" t="s">
        <v>107</v>
      </c>
      <c r="D3" t="s">
        <v>109</v>
      </c>
      <c r="E3">
        <v>1.535981717E-3</v>
      </c>
      <c r="F3">
        <v>1.59889878E-3</v>
      </c>
      <c r="G3">
        <v>1.49116549E-3</v>
      </c>
      <c r="H3">
        <v>1.607720537E-3</v>
      </c>
      <c r="I3">
        <v>1.611119012E-3</v>
      </c>
      <c r="J3">
        <v>1.5131608189999999E-3</v>
      </c>
      <c r="K3">
        <v>1.5626297000000001E-3</v>
      </c>
      <c r="L3">
        <v>1.6152899459999999E-3</v>
      </c>
      <c r="M3">
        <v>1.5720788779999999E-3</v>
      </c>
      <c r="N3">
        <v>1.5333221099999999E-3</v>
      </c>
      <c r="O3">
        <v>1.596421117E-3</v>
      </c>
      <c r="P3">
        <v>1.5357328159999999E-3</v>
      </c>
      <c r="Q3">
        <v>1.541011838E-3</v>
      </c>
      <c r="R3">
        <v>1.6175958529999999E-3</v>
      </c>
      <c r="S3">
        <v>1.5561443570000001E-3</v>
      </c>
      <c r="T3">
        <v>1.5416656830000001E-3</v>
      </c>
      <c r="U3">
        <v>1.6245846000000001E-3</v>
      </c>
      <c r="V3">
        <v>1.561305761E-3</v>
      </c>
      <c r="W3">
        <v>1.457668558E-3</v>
      </c>
      <c r="X3">
        <v>1.645505814E-3</v>
      </c>
      <c r="Y3">
        <v>1.6450416389999999E-3</v>
      </c>
      <c r="Z3">
        <v>1.5085073190000001E-3</v>
      </c>
      <c r="AA3">
        <v>1.5922514569999999E-3</v>
      </c>
      <c r="AB3">
        <v>1.5187470860000001E-3</v>
      </c>
    </row>
    <row r="4" spans="1:28" x14ac:dyDescent="0.3">
      <c r="A4" t="s">
        <v>26</v>
      </c>
      <c r="B4" t="s">
        <v>106</v>
      </c>
      <c r="C4" t="s">
        <v>107</v>
      </c>
      <c r="D4" t="s">
        <v>109</v>
      </c>
      <c r="E4">
        <v>1.5248244419999999E-3</v>
      </c>
      <c r="F4">
        <v>1.6019260400000001E-3</v>
      </c>
      <c r="G4">
        <v>1.5009008760000001E-3</v>
      </c>
      <c r="H4">
        <v>1.606642417E-3</v>
      </c>
      <c r="I4">
        <v>1.613738745E-3</v>
      </c>
      <c r="J4">
        <v>1.497577809E-3</v>
      </c>
      <c r="K4">
        <v>1.5814522200000001E-3</v>
      </c>
      <c r="L4">
        <v>1.6267787059999999E-3</v>
      </c>
      <c r="M4">
        <v>1.5658317089999999E-3</v>
      </c>
      <c r="N4">
        <v>1.5521322890000001E-3</v>
      </c>
      <c r="O4">
        <v>1.6024239789999999E-3</v>
      </c>
      <c r="P4">
        <v>1.522779193E-3</v>
      </c>
      <c r="Q4">
        <v>1.5349257190000001E-3</v>
      </c>
      <c r="R4">
        <v>1.6253401949999999E-3</v>
      </c>
      <c r="S4">
        <v>1.5581944580000001E-3</v>
      </c>
      <c r="T4">
        <v>1.540230729E-3</v>
      </c>
      <c r="U4">
        <v>1.631006748E-3</v>
      </c>
      <c r="V4">
        <v>1.571707244E-3</v>
      </c>
      <c r="W4">
        <v>1.4589076720000001E-3</v>
      </c>
      <c r="X4">
        <v>1.6379324379999999E-3</v>
      </c>
      <c r="Y4">
        <v>1.638325213E-3</v>
      </c>
      <c r="Z4">
        <v>1.5108163769999999E-3</v>
      </c>
      <c r="AA4">
        <v>1.599341491E-3</v>
      </c>
      <c r="AB4">
        <v>1.5165819910000001E-3</v>
      </c>
    </row>
    <row r="5" spans="1:28" x14ac:dyDescent="0.3">
      <c r="A5" t="s">
        <v>27</v>
      </c>
      <c r="B5" t="s">
        <v>106</v>
      </c>
      <c r="C5" t="s">
        <v>107</v>
      </c>
      <c r="D5" t="s">
        <v>109</v>
      </c>
      <c r="E5">
        <v>1.5345619130000001E-3</v>
      </c>
      <c r="F5">
        <v>1.5978376039999999E-3</v>
      </c>
      <c r="G5">
        <v>1.485405593E-3</v>
      </c>
      <c r="H5">
        <v>1.476997396E-3</v>
      </c>
      <c r="I5">
        <v>1.578846551E-3</v>
      </c>
      <c r="J5">
        <v>1.5023270190000001E-3</v>
      </c>
      <c r="K5">
        <v>1.594454365E-3</v>
      </c>
      <c r="L5">
        <v>1.4991479380000001E-3</v>
      </c>
      <c r="M5">
        <v>-1.9207331999999999E-5</v>
      </c>
      <c r="N5">
        <v>1.4422456310000001E-3</v>
      </c>
      <c r="O5">
        <v>1.613214159E-3</v>
      </c>
      <c r="P5">
        <v>1.5367062539999999E-3</v>
      </c>
      <c r="Q5">
        <v>1.556895594E-3</v>
      </c>
      <c r="R5">
        <v>1.600102426E-3</v>
      </c>
      <c r="S5">
        <v>1.441535888E-3</v>
      </c>
      <c r="T5">
        <v>1.5024433469999999E-3</v>
      </c>
      <c r="U5">
        <v>1.6363495420000001E-3</v>
      </c>
      <c r="V5">
        <v>1.553377397E-3</v>
      </c>
      <c r="W5">
        <v>1.4547051750000001E-3</v>
      </c>
      <c r="X5">
        <v>1.6531788759999999E-3</v>
      </c>
      <c r="Y5">
        <v>1.6461429990000001E-3</v>
      </c>
      <c r="Z5">
        <v>1.4955602719999999E-3</v>
      </c>
      <c r="AA5">
        <v>1.5962492740000001E-3</v>
      </c>
      <c r="AB5">
        <v>1.5216417390000001E-3</v>
      </c>
    </row>
    <row r="6" spans="1:28" x14ac:dyDescent="0.3">
      <c r="A6" t="s">
        <v>28</v>
      </c>
      <c r="B6" t="s">
        <v>106</v>
      </c>
      <c r="C6" t="s">
        <v>107</v>
      </c>
      <c r="D6" t="s">
        <v>109</v>
      </c>
      <c r="E6">
        <v>1.523645398E-3</v>
      </c>
      <c r="F6">
        <v>1.5989354299999999E-3</v>
      </c>
      <c r="G6">
        <v>1.5041277510000001E-3</v>
      </c>
      <c r="H6">
        <v>1.6090367569999999E-3</v>
      </c>
      <c r="I6">
        <v>1.6183443200000001E-3</v>
      </c>
      <c r="J6">
        <v>1.4899376149999999E-3</v>
      </c>
      <c r="K6">
        <v>1.567734955E-3</v>
      </c>
      <c r="L6">
        <v>1.6143251410000001E-3</v>
      </c>
      <c r="M6">
        <v>1.6217095759999999E-3</v>
      </c>
      <c r="N6">
        <v>1.5503917720000001E-3</v>
      </c>
      <c r="O6">
        <v>1.597216989E-3</v>
      </c>
      <c r="P6">
        <v>1.537572126E-3</v>
      </c>
      <c r="Q6">
        <v>1.5306332470000001E-3</v>
      </c>
      <c r="R6">
        <v>1.632028108E-3</v>
      </c>
      <c r="S6">
        <v>1.5718048980000001E-3</v>
      </c>
      <c r="T6">
        <v>1.518406846E-3</v>
      </c>
      <c r="U6">
        <v>1.6350782140000001E-3</v>
      </c>
      <c r="V6">
        <v>1.5513283630000001E-3</v>
      </c>
      <c r="W6">
        <v>1.4569747420000001E-3</v>
      </c>
      <c r="X6">
        <v>1.629065129E-3</v>
      </c>
      <c r="Y6">
        <v>1.6467135700000001E-3</v>
      </c>
      <c r="Z6">
        <v>1.4984419069999999E-3</v>
      </c>
      <c r="AA6">
        <v>1.5985129250000001E-3</v>
      </c>
      <c r="AB6">
        <v>1.5181521030000001E-3</v>
      </c>
    </row>
    <row r="7" spans="1:28" x14ac:dyDescent="0.3">
      <c r="A7" t="s">
        <v>29</v>
      </c>
      <c r="B7" t="s">
        <v>106</v>
      </c>
      <c r="C7" t="s">
        <v>107</v>
      </c>
      <c r="D7" t="s">
        <v>109</v>
      </c>
      <c r="E7">
        <v>1.543009207E-3</v>
      </c>
      <c r="F7">
        <v>1.6050582179999999E-3</v>
      </c>
      <c r="G7">
        <v>1.492130423E-3</v>
      </c>
      <c r="H7">
        <v>1.58435515E-3</v>
      </c>
      <c r="I7">
        <v>1.5955287190000001E-3</v>
      </c>
      <c r="J7">
        <v>1.507871448E-3</v>
      </c>
      <c r="K7">
        <v>1.558215634E-3</v>
      </c>
      <c r="L7">
        <v>1.606786161E-3</v>
      </c>
      <c r="M7">
        <v>1.311159994E-3</v>
      </c>
      <c r="N7">
        <v>1.5570188640000001E-3</v>
      </c>
      <c r="O7">
        <v>1.594374266E-3</v>
      </c>
      <c r="P7">
        <v>1.5359274300000001E-3</v>
      </c>
      <c r="Q7">
        <v>1.5575023300000001E-3</v>
      </c>
      <c r="R7">
        <v>1.615497978E-3</v>
      </c>
      <c r="S7">
        <v>1.5549284829999999E-3</v>
      </c>
      <c r="T7">
        <v>1.522668939E-3</v>
      </c>
      <c r="U7">
        <v>1.6243448939999999E-3</v>
      </c>
      <c r="V7">
        <v>1.5688855939999999E-3</v>
      </c>
      <c r="W7">
        <v>1.447216128E-3</v>
      </c>
      <c r="X7">
        <v>1.6522753259999999E-3</v>
      </c>
      <c r="Y7">
        <v>1.6506788459999999E-3</v>
      </c>
      <c r="Z7">
        <v>1.505488697E-3</v>
      </c>
      <c r="AA7">
        <v>1.608924444E-3</v>
      </c>
      <c r="AB7">
        <v>1.5086825459999999E-3</v>
      </c>
    </row>
    <row r="8" spans="1:28" x14ac:dyDescent="0.3">
      <c r="A8" t="s">
        <v>31</v>
      </c>
      <c r="B8" t="s">
        <v>106</v>
      </c>
      <c r="C8" t="s">
        <v>107</v>
      </c>
      <c r="D8" t="s">
        <v>109</v>
      </c>
      <c r="E8">
        <v>1.5257559400000001E-3</v>
      </c>
      <c r="F8">
        <v>1.587241823E-3</v>
      </c>
      <c r="G8">
        <v>1.4928805109999999E-3</v>
      </c>
      <c r="H8">
        <v>1.5962681690000001E-3</v>
      </c>
      <c r="I8">
        <v>1.593698854E-3</v>
      </c>
      <c r="J8">
        <v>1.4909025540000001E-3</v>
      </c>
      <c r="K8">
        <v>1.5704564690000001E-3</v>
      </c>
      <c r="L8">
        <v>1.613721431E-3</v>
      </c>
      <c r="M8">
        <v>1.550328682E-3</v>
      </c>
      <c r="N8">
        <v>1.557057199E-3</v>
      </c>
      <c r="O8">
        <v>1.5970273650000001E-3</v>
      </c>
      <c r="P8">
        <v>1.5272849609999999E-3</v>
      </c>
      <c r="Q8">
        <v>1.553810554E-3</v>
      </c>
      <c r="R8">
        <v>1.6222366900000001E-3</v>
      </c>
      <c r="S8">
        <v>1.541457266E-3</v>
      </c>
      <c r="T8">
        <v>1.529535023E-3</v>
      </c>
      <c r="U8">
        <v>1.6211952940000001E-3</v>
      </c>
      <c r="V8">
        <v>1.573854922E-3</v>
      </c>
      <c r="W8">
        <v>1.4490871880000001E-3</v>
      </c>
      <c r="X8">
        <v>1.6534058739999999E-3</v>
      </c>
      <c r="Y8">
        <v>1.6469209639999999E-3</v>
      </c>
      <c r="Z8">
        <v>1.506080135E-3</v>
      </c>
      <c r="AA8">
        <v>1.5906214560000001E-3</v>
      </c>
      <c r="AB8">
        <v>1.504630896E-3</v>
      </c>
    </row>
    <row r="9" spans="1:28" x14ac:dyDescent="0.3">
      <c r="A9" t="s">
        <v>33</v>
      </c>
      <c r="B9" t="s">
        <v>106</v>
      </c>
      <c r="C9" t="s">
        <v>107</v>
      </c>
      <c r="D9" t="s">
        <v>109</v>
      </c>
      <c r="E9">
        <v>1.5340300309999999E-3</v>
      </c>
      <c r="F9">
        <v>1.6009379299999999E-3</v>
      </c>
      <c r="G9">
        <v>1.514003887E-3</v>
      </c>
      <c r="H9">
        <v>1.6254735450000001E-3</v>
      </c>
      <c r="I9">
        <v>1.5052424590000001E-3</v>
      </c>
      <c r="J9">
        <v>1.741084143E-3</v>
      </c>
      <c r="K9">
        <v>1.5913865569999999E-3</v>
      </c>
      <c r="L9">
        <v>1.6261503549999999E-3</v>
      </c>
      <c r="M9">
        <v>1.462729332E-3</v>
      </c>
      <c r="N9">
        <v>1.8248460250000001E-3</v>
      </c>
      <c r="O9">
        <v>1.5182015440000001E-3</v>
      </c>
      <c r="P9">
        <v>1.541999438E-3</v>
      </c>
      <c r="Q9">
        <v>1.548881436E-3</v>
      </c>
      <c r="R9">
        <v>1.5281899669999999E-3</v>
      </c>
      <c r="S9">
        <v>1.8162575549999999E-3</v>
      </c>
      <c r="T9">
        <v>1.444437605E-3</v>
      </c>
      <c r="U9">
        <v>1.6329907260000001E-3</v>
      </c>
      <c r="V9">
        <v>1.5713032969999999E-3</v>
      </c>
      <c r="W9">
        <v>1.7025155110000001E-3</v>
      </c>
      <c r="X9">
        <v>1.571083343E-3</v>
      </c>
      <c r="Y9">
        <v>1.662791545E-3</v>
      </c>
      <c r="Z9">
        <v>1.5340215579999999E-3</v>
      </c>
      <c r="AA9">
        <v>1.6027986429999999E-3</v>
      </c>
      <c r="AB9">
        <v>1.5199147540000001E-3</v>
      </c>
    </row>
    <row r="10" spans="1:28" x14ac:dyDescent="0.3">
      <c r="A10" t="s">
        <v>34</v>
      </c>
      <c r="B10" t="s">
        <v>106</v>
      </c>
      <c r="C10" t="s">
        <v>107</v>
      </c>
      <c r="D10" t="s">
        <v>109</v>
      </c>
      <c r="E10">
        <v>1.5224302370000001E-3</v>
      </c>
      <c r="F10">
        <v>1.6025933620000001E-3</v>
      </c>
      <c r="G10">
        <v>1.499006372E-3</v>
      </c>
      <c r="H10">
        <v>1.614818081E-3</v>
      </c>
      <c r="I10">
        <v>1.606021438E-3</v>
      </c>
      <c r="J10">
        <v>1.4921503009999999E-3</v>
      </c>
      <c r="K10">
        <v>1.5764202580000001E-3</v>
      </c>
      <c r="L10">
        <v>1.595432427E-3</v>
      </c>
      <c r="M10">
        <v>1.5268186540000001E-3</v>
      </c>
      <c r="N10">
        <v>1.5556063430000001E-3</v>
      </c>
      <c r="O10">
        <v>1.5912688690000001E-3</v>
      </c>
      <c r="P10">
        <v>1.525103609E-3</v>
      </c>
      <c r="Q10">
        <v>1.544378902E-3</v>
      </c>
      <c r="R10">
        <v>1.62533518E-3</v>
      </c>
      <c r="S10">
        <v>1.569022715E-3</v>
      </c>
      <c r="T10">
        <v>1.524759299E-3</v>
      </c>
      <c r="U10">
        <v>1.6321219579999999E-3</v>
      </c>
      <c r="V10">
        <v>1.561268908E-3</v>
      </c>
      <c r="W10">
        <v>1.455377845E-3</v>
      </c>
      <c r="X10">
        <v>1.637003688E-3</v>
      </c>
      <c r="Y10">
        <v>1.6512924909999999E-3</v>
      </c>
      <c r="Z10">
        <v>1.5003947629999999E-3</v>
      </c>
      <c r="AA10">
        <v>1.6112449440000001E-3</v>
      </c>
      <c r="AB10">
        <v>1.5066822700000001E-3</v>
      </c>
    </row>
    <row r="11" spans="1:28" x14ac:dyDescent="0.3">
      <c r="A11" t="s">
        <v>35</v>
      </c>
      <c r="B11" t="s">
        <v>106</v>
      </c>
      <c r="C11" t="s">
        <v>107</v>
      </c>
      <c r="D11" t="s">
        <v>109</v>
      </c>
      <c r="E11">
        <v>1.531939867E-3</v>
      </c>
      <c r="F11">
        <v>1.5969506599999999E-3</v>
      </c>
      <c r="G11">
        <v>1.496658687E-3</v>
      </c>
      <c r="H11">
        <v>1.604282439E-3</v>
      </c>
      <c r="I11">
        <v>1.6011237979999999E-3</v>
      </c>
      <c r="J11">
        <v>1.5110697080000001E-3</v>
      </c>
      <c r="K11">
        <v>1.5845990170000001E-3</v>
      </c>
      <c r="L11">
        <v>1.6090249340000001E-3</v>
      </c>
      <c r="M11">
        <v>1.556142701E-3</v>
      </c>
      <c r="N11">
        <v>1.570656097E-3</v>
      </c>
      <c r="O11">
        <v>1.593964275E-3</v>
      </c>
      <c r="P11">
        <v>1.530844433E-3</v>
      </c>
      <c r="Q11">
        <v>1.5484792289999999E-3</v>
      </c>
      <c r="R11">
        <v>1.6214522460000001E-3</v>
      </c>
      <c r="S11">
        <v>1.5591973020000001E-3</v>
      </c>
      <c r="T11">
        <v>1.5273677139999999E-3</v>
      </c>
      <c r="U11">
        <v>1.6289749479999999E-3</v>
      </c>
      <c r="V11">
        <v>1.572936387E-3</v>
      </c>
      <c r="W11">
        <v>1.460941506E-3</v>
      </c>
      <c r="X11">
        <v>1.647246649E-3</v>
      </c>
      <c r="Y11">
        <v>1.661881125E-3</v>
      </c>
      <c r="Z11">
        <v>1.511517052E-3</v>
      </c>
      <c r="AA11">
        <v>1.6074377300000001E-3</v>
      </c>
      <c r="AB11">
        <v>1.500428599E-3</v>
      </c>
    </row>
    <row r="12" spans="1:28" x14ac:dyDescent="0.3">
      <c r="A12" t="s">
        <v>112</v>
      </c>
      <c r="B12" t="s">
        <v>106</v>
      </c>
      <c r="C12" t="s">
        <v>107</v>
      </c>
      <c r="D12" t="s">
        <v>109</v>
      </c>
      <c r="E12">
        <v>-7.7147644999999996E-5</v>
      </c>
      <c r="F12">
        <v>-2.8551749E-5</v>
      </c>
      <c r="G12">
        <v>-1.2520566400000001E-4</v>
      </c>
      <c r="H12">
        <v>-2.00586881E-4</v>
      </c>
      <c r="I12">
        <v>-2.1020988400000001E-4</v>
      </c>
      <c r="J12">
        <v>-1.42637946E-4</v>
      </c>
      <c r="K12">
        <v>-5.7866393E-5</v>
      </c>
      <c r="L12">
        <v>-2.1335292400000001E-4</v>
      </c>
      <c r="M12">
        <v>-1.656385E-4</v>
      </c>
      <c r="N12">
        <v>-2.4570798099999999E-4</v>
      </c>
      <c r="O12">
        <v>-2.2652346099999999E-4</v>
      </c>
      <c r="P12">
        <v>-5.2216782000000002E-5</v>
      </c>
      <c r="Q12">
        <v>-4.8223906000000001E-5</v>
      </c>
      <c r="R12">
        <v>-2.0823873E-4</v>
      </c>
      <c r="S12">
        <v>-2.24857757E-4</v>
      </c>
      <c r="T12">
        <v>-2.5483811499999999E-4</v>
      </c>
      <c r="U12">
        <v>-2.14202252E-4</v>
      </c>
      <c r="V12">
        <v>-6.4976549999999994E-5</v>
      </c>
      <c r="W12">
        <v>-1.69253064E-4</v>
      </c>
      <c r="X12">
        <v>-2.0783089800000001E-4</v>
      </c>
      <c r="Y12">
        <v>-1.92022868E-4</v>
      </c>
      <c r="Z12">
        <v>-1.3358782000000001E-4</v>
      </c>
      <c r="AA12">
        <v>-3.9646900999999998E-5</v>
      </c>
      <c r="AB12">
        <v>-7.1139846000000005E-5</v>
      </c>
    </row>
    <row r="15" spans="1:28" x14ac:dyDescent="0.3">
      <c r="F15">
        <f>STDEV(E17:L20,N17:AB20)</f>
        <v>2.5810103988904261E-2</v>
      </c>
    </row>
    <row r="17" spans="1:28" x14ac:dyDescent="0.3">
      <c r="A17" t="s">
        <v>26</v>
      </c>
      <c r="E17">
        <f>(E4-E$1)/E$1</f>
        <v>-2.430148464929476E-3</v>
      </c>
      <c r="F17">
        <f t="shared" ref="F17:AB20" si="2">(F4-F$1)/F$1</f>
        <v>3.1279350366085505E-3</v>
      </c>
      <c r="G17">
        <f t="shared" si="2"/>
        <v>1.7559988594036141E-4</v>
      </c>
      <c r="H17">
        <f t="shared" si="2"/>
        <v>-2.2159471512370448E-3</v>
      </c>
      <c r="I17">
        <f t="shared" si="2"/>
        <v>2.360710241498469E-2</v>
      </c>
      <c r="J17">
        <f t="shared" si="2"/>
        <v>-3.9276239192574551E-2</v>
      </c>
      <c r="K17">
        <f t="shared" si="2"/>
        <v>4.660197960556619E-4</v>
      </c>
      <c r="L17">
        <f t="shared" si="2"/>
        <v>9.7427793596216138E-3</v>
      </c>
      <c r="M17">
        <f t="shared" si="2"/>
        <v>2.7445363420399535E-2</v>
      </c>
      <c r="N17">
        <f t="shared" si="2"/>
        <v>-4.604008617319677E-2</v>
      </c>
      <c r="O17">
        <f t="shared" si="2"/>
        <v>1.733743685480774E-2</v>
      </c>
      <c r="P17">
        <f t="shared" si="2"/>
        <v>-5.5696937754790184E-3</v>
      </c>
      <c r="Q17">
        <f t="shared" si="2"/>
        <v>-9.0140897756121885E-3</v>
      </c>
      <c r="R17">
        <f t="shared" si="2"/>
        <v>1.6280008086138449E-2</v>
      </c>
      <c r="S17">
        <f t="shared" si="2"/>
        <v>-3.9031691240065385E-2</v>
      </c>
      <c r="T17">
        <f t="shared" si="2"/>
        <v>2.2373223649124238E-2</v>
      </c>
      <c r="U17">
        <f t="shared" si="2"/>
        <v>1.3420853859018385E-3</v>
      </c>
      <c r="V17">
        <f t="shared" si="2"/>
        <v>1.1888883297415979E-3</v>
      </c>
      <c r="W17">
        <f t="shared" si="2"/>
        <v>-3.8281863228615362E-2</v>
      </c>
      <c r="X17">
        <f t="shared" si="2"/>
        <v>6.6049958895004358E-3</v>
      </c>
      <c r="Y17">
        <f t="shared" si="2"/>
        <v>-1.0506789892903349E-2</v>
      </c>
      <c r="Z17">
        <f t="shared" si="2"/>
        <v>-1.445469344778644E-3</v>
      </c>
      <c r="AA17">
        <f t="shared" si="2"/>
        <v>-2.2982802243990542E-3</v>
      </c>
      <c r="AB17">
        <f t="shared" si="2"/>
        <v>5.7482459239485625E-3</v>
      </c>
    </row>
    <row r="18" spans="1:28" x14ac:dyDescent="0.3">
      <c r="A18" t="s">
        <v>27</v>
      </c>
      <c r="E18">
        <f t="shared" ref="E18:T20" si="3">(E5-E$1)/E$1</f>
        <v>3.9402947364244791E-3</v>
      </c>
      <c r="F18">
        <f t="shared" si="3"/>
        <v>5.6775169492973834E-4</v>
      </c>
      <c r="G18">
        <f t="shared" si="3"/>
        <v>-1.0150201249728708E-2</v>
      </c>
      <c r="H18">
        <f t="shared" si="3"/>
        <v>-8.2730275116376886E-2</v>
      </c>
      <c r="I18">
        <f t="shared" si="3"/>
        <v>1.4747109681637765E-3</v>
      </c>
      <c r="J18">
        <f t="shared" si="3"/>
        <v>-3.6229533462398815E-2</v>
      </c>
      <c r="K18">
        <f t="shared" si="3"/>
        <v>8.6915002073203549E-3</v>
      </c>
      <c r="L18">
        <f t="shared" si="3"/>
        <v>-6.9477735352551487E-2</v>
      </c>
      <c r="M18">
        <f t="shared" si="3"/>
        <v>-1.0126031961759667</v>
      </c>
      <c r="N18">
        <f t="shared" si="3"/>
        <v>-0.11357780028384973</v>
      </c>
      <c r="O18">
        <f t="shared" si="3"/>
        <v>2.4187842370614145E-2</v>
      </c>
      <c r="P18">
        <f t="shared" si="3"/>
        <v>3.5251845881745267E-3</v>
      </c>
      <c r="Q18">
        <f t="shared" si="3"/>
        <v>5.1702035129094388E-3</v>
      </c>
      <c r="R18">
        <f t="shared" si="3"/>
        <v>4.9953322782975043E-4</v>
      </c>
      <c r="S18">
        <f t="shared" si="3"/>
        <v>-0.11097726140923646</v>
      </c>
      <c r="T18">
        <f t="shared" si="3"/>
        <v>-2.7092570605571171E-3</v>
      </c>
      <c r="U18">
        <f t="shared" si="2"/>
        <v>4.6222462388889052E-3</v>
      </c>
      <c r="V18">
        <f t="shared" si="2"/>
        <v>-1.0487356856021639E-2</v>
      </c>
      <c r="W18">
        <f t="shared" si="2"/>
        <v>-4.1052167108837419E-2</v>
      </c>
      <c r="X18">
        <f t="shared" si="2"/>
        <v>1.5974821105892857E-2</v>
      </c>
      <c r="Y18">
        <f t="shared" si="2"/>
        <v>-5.7851106416236748E-3</v>
      </c>
      <c r="Z18">
        <f t="shared" si="2"/>
        <v>-1.152879449257173E-2</v>
      </c>
      <c r="AA18">
        <f t="shared" si="2"/>
        <v>-4.2272680210516988E-3</v>
      </c>
      <c r="AB18">
        <f t="shared" si="2"/>
        <v>9.1037075514875769E-3</v>
      </c>
    </row>
    <row r="19" spans="1:28" x14ac:dyDescent="0.3">
      <c r="A19" t="s">
        <v>28</v>
      </c>
      <c r="E19">
        <f t="shared" si="3"/>
        <v>-3.2015020159589028E-3</v>
      </c>
      <c r="F19">
        <f t="shared" si="2"/>
        <v>1.2552116031346674E-3</v>
      </c>
      <c r="G19">
        <f t="shared" si="2"/>
        <v>2.3259361876176018E-3</v>
      </c>
      <c r="H19">
        <f t="shared" si="2"/>
        <v>-7.2897391822684368E-4</v>
      </c>
      <c r="I19">
        <f t="shared" si="2"/>
        <v>2.6528454644589212E-2</v>
      </c>
      <c r="J19">
        <f t="shared" si="2"/>
        <v>-4.4177564431815169E-2</v>
      </c>
      <c r="K19">
        <f t="shared" si="2"/>
        <v>-8.2118633188941401E-3</v>
      </c>
      <c r="L19">
        <f t="shared" si="2"/>
        <v>2.0128420979301886E-3</v>
      </c>
      <c r="M19">
        <f t="shared" si="2"/>
        <v>6.411051398350627E-2</v>
      </c>
      <c r="N19">
        <f t="shared" si="2"/>
        <v>-4.7109829686105574E-2</v>
      </c>
      <c r="O19">
        <f t="shared" si="2"/>
        <v>1.4031653909875557E-2</v>
      </c>
      <c r="P19">
        <f t="shared" si="2"/>
        <v>4.0906305583252962E-3</v>
      </c>
      <c r="Q19">
        <f t="shared" si="2"/>
        <v>-1.1785415592475831E-2</v>
      </c>
      <c r="R19">
        <f t="shared" si="2"/>
        <v>2.0461774031894465E-2</v>
      </c>
      <c r="S19">
        <f t="shared" si="2"/>
        <v>-3.0637872714317171E-2</v>
      </c>
      <c r="T19">
        <f t="shared" si="2"/>
        <v>7.8869825976049437E-3</v>
      </c>
      <c r="U19">
        <f t="shared" si="2"/>
        <v>3.8417257215516997E-3</v>
      </c>
      <c r="V19">
        <f t="shared" si="2"/>
        <v>-1.1792606342171981E-2</v>
      </c>
      <c r="W19">
        <f t="shared" si="2"/>
        <v>-3.9556058898284542E-2</v>
      </c>
      <c r="X19">
        <f t="shared" si="2"/>
        <v>1.1555174296960663E-3</v>
      </c>
      <c r="Y19">
        <f t="shared" si="2"/>
        <v>-5.4405049882991002E-3</v>
      </c>
      <c r="Z19">
        <f t="shared" si="2"/>
        <v>-9.6242151348483289E-3</v>
      </c>
      <c r="AA19">
        <f t="shared" si="2"/>
        <v>-2.8151565311786953E-3</v>
      </c>
      <c r="AB19">
        <f t="shared" si="2"/>
        <v>6.789493544766532E-3</v>
      </c>
    </row>
    <row r="20" spans="1:28" x14ac:dyDescent="0.3">
      <c r="A20" t="s">
        <v>29</v>
      </c>
      <c r="E20">
        <f t="shared" si="3"/>
        <v>9.46667901342374E-3</v>
      </c>
      <c r="F20">
        <f t="shared" si="2"/>
        <v>5.0893085150663367E-3</v>
      </c>
      <c r="G20">
        <f t="shared" si="2"/>
        <v>-5.6688854034043189E-3</v>
      </c>
      <c r="H20">
        <f t="shared" si="2"/>
        <v>-1.6057159955580966E-2</v>
      </c>
      <c r="I20">
        <f t="shared" si="2"/>
        <v>1.2056340554358058E-2</v>
      </c>
      <c r="J20">
        <f t="shared" si="2"/>
        <v>-3.2672680089974357E-2</v>
      </c>
      <c r="K20">
        <f t="shared" si="2"/>
        <v>-1.4234022617536092E-2</v>
      </c>
      <c r="L20">
        <f t="shared" si="2"/>
        <v>-2.6666085185918743E-3</v>
      </c>
      <c r="M20">
        <f t="shared" si="2"/>
        <v>-0.13966153016663749</v>
      </c>
      <c r="N20">
        <f t="shared" si="2"/>
        <v>-4.3036736072857316E-2</v>
      </c>
      <c r="O20">
        <f t="shared" si="2"/>
        <v>1.2226882782877702E-2</v>
      </c>
      <c r="P20">
        <f t="shared" si="2"/>
        <v>3.0165841342314598E-3</v>
      </c>
      <c r="Q20">
        <f t="shared" si="2"/>
        <v>5.5619272424575518E-3</v>
      </c>
      <c r="R20">
        <f t="shared" si="2"/>
        <v>1.0125943599752293E-2</v>
      </c>
      <c r="S20">
        <f t="shared" si="2"/>
        <v>-4.1045880455082062E-2</v>
      </c>
      <c r="T20">
        <f t="shared" si="2"/>
        <v>1.0716071563211678E-2</v>
      </c>
      <c r="U20">
        <f t="shared" si="2"/>
        <v>-2.7479006212538506E-3</v>
      </c>
      <c r="V20">
        <f t="shared" si="2"/>
        <v>-6.0852313956361948E-4</v>
      </c>
      <c r="W20">
        <f t="shared" si="2"/>
        <v>-4.5988978714714981E-2</v>
      </c>
      <c r="X20">
        <f t="shared" si="2"/>
        <v>1.5419536942190408E-2</v>
      </c>
      <c r="Y20">
        <f t="shared" si="2"/>
        <v>-3.0456119310068894E-3</v>
      </c>
      <c r="Z20">
        <f t="shared" si="2"/>
        <v>-4.9667304873437946E-3</v>
      </c>
      <c r="AA20">
        <f t="shared" si="2"/>
        <v>3.6797605770377659E-3</v>
      </c>
      <c r="AB20">
        <f t="shared" si="2"/>
        <v>5.0958886506825992E-4</v>
      </c>
    </row>
    <row r="22" spans="1:28" ht="15" thickBot="1" x14ac:dyDescent="0.35"/>
    <row r="23" spans="1:28" ht="15" thickBot="1" x14ac:dyDescent="0.35">
      <c r="L23" s="15"/>
      <c r="M23" s="16" t="s">
        <v>116</v>
      </c>
      <c r="N23" s="16" t="s">
        <v>121</v>
      </c>
      <c r="O23" s="17" t="s">
        <v>117</v>
      </c>
    </row>
    <row r="24" spans="1:28" x14ac:dyDescent="0.3">
      <c r="L24" s="15" t="s">
        <v>94</v>
      </c>
      <c r="M24" s="6">
        <f>ABS(M17)</f>
        <v>2.7445363420399535E-2</v>
      </c>
      <c r="N24" s="7">
        <f>$F$15</f>
        <v>2.5810103988904261E-2</v>
      </c>
      <c r="O24" s="8">
        <f>M24/N24</f>
        <v>1.0633573360339141</v>
      </c>
    </row>
    <row r="25" spans="1:28" x14ac:dyDescent="0.3">
      <c r="L25" s="21" t="s">
        <v>118</v>
      </c>
      <c r="M25" s="9">
        <f>ABS(M18)</f>
        <v>1.0126031961759667</v>
      </c>
      <c r="N25" s="10">
        <f t="shared" ref="N25:N27" si="4">$F$15</f>
        <v>2.5810103988904261E-2</v>
      </c>
      <c r="O25" s="11">
        <f t="shared" ref="O25:O27" si="5">M25/N25</f>
        <v>39.232821247496091</v>
      </c>
    </row>
    <row r="26" spans="1:28" x14ac:dyDescent="0.3">
      <c r="L26" s="21" t="s">
        <v>119</v>
      </c>
      <c r="M26" s="9">
        <f>ABS(M19)</f>
        <v>6.411051398350627E-2</v>
      </c>
      <c r="N26" s="10">
        <f t="shared" si="4"/>
        <v>2.5810103988904261E-2</v>
      </c>
      <c r="O26" s="11">
        <f t="shared" si="5"/>
        <v>2.4839308671932248</v>
      </c>
    </row>
    <row r="27" spans="1:28" ht="15" thickBot="1" x14ac:dyDescent="0.35">
      <c r="L27" s="25" t="s">
        <v>120</v>
      </c>
      <c r="M27" s="12">
        <f>ABS(M20)</f>
        <v>0.13966153016663749</v>
      </c>
      <c r="N27" s="13">
        <f t="shared" si="4"/>
        <v>2.5810103988904261E-2</v>
      </c>
      <c r="O27" s="14">
        <f t="shared" si="5"/>
        <v>5.4111184606880256</v>
      </c>
    </row>
  </sheetData>
  <sortState ref="B2:AB27">
    <sortCondition ref="D2:D27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topLeftCell="I22" workbookViewId="0">
      <selection activeCell="S24" sqref="S24:Y29"/>
    </sheetView>
  </sheetViews>
  <sheetFormatPr defaultRowHeight="14.4" x14ac:dyDescent="0.3"/>
  <cols>
    <col min="1" max="1" width="33.21875" customWidth="1"/>
  </cols>
  <sheetData>
    <row r="1" spans="1:28" x14ac:dyDescent="0.3">
      <c r="E1">
        <f t="shared" ref="E1:AB1" si="0">AVERAGE(E8:E11)</f>
        <v>0.29299676913075001</v>
      </c>
      <c r="F1">
        <f t="shared" si="0"/>
        <v>0.29973271694399994</v>
      </c>
      <c r="G1">
        <f t="shared" si="0"/>
        <v>0.33149349176275</v>
      </c>
      <c r="H1">
        <f t="shared" si="0"/>
        <v>0.28355010133999997</v>
      </c>
      <c r="I1">
        <f t="shared" si="0"/>
        <v>0.28100846489824999</v>
      </c>
      <c r="J1">
        <f t="shared" si="0"/>
        <v>0.33375139013825</v>
      </c>
      <c r="K1">
        <f t="shared" si="0"/>
        <v>0.30422233221549999</v>
      </c>
      <c r="L1">
        <f t="shared" si="0"/>
        <v>0.28077962760524999</v>
      </c>
      <c r="M1">
        <f t="shared" si="0"/>
        <v>0.26097710830025</v>
      </c>
      <c r="N1">
        <f t="shared" si="0"/>
        <v>0.26994953844175001</v>
      </c>
      <c r="O1">
        <f t="shared" si="0"/>
        <v>0.27691411997574999</v>
      </c>
      <c r="P1">
        <f t="shared" si="0"/>
        <v>0.29071139563375004</v>
      </c>
      <c r="Q1">
        <f t="shared" si="0"/>
        <v>0.29188638827650004</v>
      </c>
      <c r="R1">
        <f t="shared" si="0"/>
        <v>0.27945128216699999</v>
      </c>
      <c r="S1">
        <f t="shared" si="0"/>
        <v>0.26451092540925003</v>
      </c>
      <c r="T1">
        <f t="shared" si="0"/>
        <v>0.265981779699</v>
      </c>
      <c r="U1">
        <f t="shared" si="0"/>
        <v>0.28506345365425001</v>
      </c>
      <c r="V1">
        <f t="shared" si="0"/>
        <v>0.29803206087700002</v>
      </c>
      <c r="W1">
        <f t="shared" si="0"/>
        <v>0.33856441052675001</v>
      </c>
      <c r="X1">
        <f t="shared" si="0"/>
        <v>0.27806014832375003</v>
      </c>
      <c r="Y1">
        <f t="shared" si="0"/>
        <v>0.28187617954050004</v>
      </c>
      <c r="Z1">
        <f t="shared" si="0"/>
        <v>0.33404956086324999</v>
      </c>
      <c r="AA1">
        <f t="shared" si="0"/>
        <v>0.29971915194525001</v>
      </c>
      <c r="AB1">
        <f t="shared" si="0"/>
        <v>0.29507070923075002</v>
      </c>
    </row>
    <row r="2" spans="1:28" x14ac:dyDescent="0.3">
      <c r="E2">
        <f t="shared" ref="E2:AB2" si="1">STDEV(E8:E11)/E1</f>
        <v>1.0546438128924781E-2</v>
      </c>
      <c r="F2">
        <f t="shared" si="1"/>
        <v>2.1390471161632913E-2</v>
      </c>
      <c r="G2">
        <f t="shared" si="1"/>
        <v>1.155655904549386E-2</v>
      </c>
      <c r="H2">
        <f t="shared" si="1"/>
        <v>1.5039713231884614E-2</v>
      </c>
      <c r="I2">
        <f t="shared" si="1"/>
        <v>1.4379932153271253E-2</v>
      </c>
      <c r="J2">
        <f t="shared" si="1"/>
        <v>1.5006376788777505E-2</v>
      </c>
      <c r="K2">
        <f t="shared" si="1"/>
        <v>1.2609867785074251E-2</v>
      </c>
      <c r="L2">
        <f t="shared" si="1"/>
        <v>1.6601099269585601E-2</v>
      </c>
      <c r="M2">
        <f t="shared" si="1"/>
        <v>2.8771181575845687E-2</v>
      </c>
      <c r="N2">
        <f t="shared" si="1"/>
        <v>8.5301476908056298E-3</v>
      </c>
      <c r="O2">
        <f t="shared" si="1"/>
        <v>1.217956311278675E-2</v>
      </c>
      <c r="P2">
        <f t="shared" si="1"/>
        <v>2.1551816381384606E-2</v>
      </c>
      <c r="Q2">
        <f t="shared" si="1"/>
        <v>1.5951022407215316E-2</v>
      </c>
      <c r="R2">
        <f t="shared" si="1"/>
        <v>2.6900403487800865E-2</v>
      </c>
      <c r="S2">
        <f t="shared" si="1"/>
        <v>9.200493468957651E-3</v>
      </c>
      <c r="T2">
        <f t="shared" si="1"/>
        <v>1.6504715168418341E-2</v>
      </c>
      <c r="U2">
        <f t="shared" si="1"/>
        <v>2.1536919438801844E-2</v>
      </c>
      <c r="V2">
        <f t="shared" si="1"/>
        <v>1.4365827474015318E-2</v>
      </c>
      <c r="W2">
        <f t="shared" si="1"/>
        <v>1.4441246629195702E-2</v>
      </c>
      <c r="X2">
        <f t="shared" si="1"/>
        <v>1.5952898030657518E-2</v>
      </c>
      <c r="Y2">
        <f t="shared" si="1"/>
        <v>2.1297896209965621E-2</v>
      </c>
      <c r="Z2">
        <f t="shared" si="1"/>
        <v>2.0718128254903698E-2</v>
      </c>
      <c r="AA2">
        <f t="shared" si="1"/>
        <v>1.644266369754797E-2</v>
      </c>
      <c r="AB2">
        <f t="shared" si="1"/>
        <v>1.8412931629118431E-2</v>
      </c>
    </row>
    <row r="3" spans="1:28" x14ac:dyDescent="0.3">
      <c r="A3" t="s">
        <v>25</v>
      </c>
      <c r="B3" t="s">
        <v>106</v>
      </c>
      <c r="C3" t="s">
        <v>107</v>
      </c>
      <c r="D3" t="s">
        <v>109</v>
      </c>
      <c r="E3">
        <v>0.29022046719200001</v>
      </c>
      <c r="F3">
        <v>0.30109143080700002</v>
      </c>
      <c r="G3">
        <v>0.32783109563500001</v>
      </c>
      <c r="H3">
        <v>0.27564565493799997</v>
      </c>
      <c r="I3">
        <v>0.27965273436799998</v>
      </c>
      <c r="J3">
        <v>0.329045834624</v>
      </c>
      <c r="K3">
        <v>0.29946733569099998</v>
      </c>
      <c r="L3">
        <v>0.27513735048900001</v>
      </c>
      <c r="M3">
        <v>0.25922927338700003</v>
      </c>
      <c r="N3">
        <v>0.26742207002500001</v>
      </c>
      <c r="O3">
        <v>0.27422375579199998</v>
      </c>
      <c r="P3">
        <v>0.29287337425900001</v>
      </c>
      <c r="Q3">
        <v>0.28416079304000003</v>
      </c>
      <c r="R3">
        <v>0.273820965129</v>
      </c>
      <c r="S3">
        <v>0.27324405411899999</v>
      </c>
      <c r="T3">
        <v>0.265073842585</v>
      </c>
      <c r="U3">
        <v>0.27696035157799997</v>
      </c>
      <c r="V3">
        <v>0.29379343650200002</v>
      </c>
      <c r="W3">
        <v>0.32849337458900002</v>
      </c>
      <c r="X3">
        <v>0.273977781852</v>
      </c>
      <c r="Y3">
        <v>0.28056028080099998</v>
      </c>
      <c r="Z3">
        <v>0.33212623598199997</v>
      </c>
      <c r="AA3">
        <v>0.29445606115799999</v>
      </c>
      <c r="AB3">
        <v>0.28812307121800002</v>
      </c>
    </row>
    <row r="4" spans="1:28" x14ac:dyDescent="0.3">
      <c r="A4" t="s">
        <v>26</v>
      </c>
      <c r="B4" t="s">
        <v>106</v>
      </c>
      <c r="C4" t="s">
        <v>107</v>
      </c>
      <c r="D4" t="s">
        <v>109</v>
      </c>
      <c r="E4">
        <v>0.29016995147899999</v>
      </c>
      <c r="F4">
        <v>0.29746036994500002</v>
      </c>
      <c r="G4">
        <v>0.32757167751100003</v>
      </c>
      <c r="H4">
        <v>0.28566647240800003</v>
      </c>
      <c r="I4">
        <v>0.28692478261799997</v>
      </c>
      <c r="J4">
        <v>0.33596231392800002</v>
      </c>
      <c r="K4">
        <v>0.29772103907000003</v>
      </c>
      <c r="L4">
        <v>0.27648951306399999</v>
      </c>
      <c r="M4">
        <v>0.25871522191700003</v>
      </c>
      <c r="N4">
        <v>0.27234660260499999</v>
      </c>
      <c r="O4">
        <v>0.26970065049300002</v>
      </c>
      <c r="P4">
        <v>0.29522152356300002</v>
      </c>
      <c r="Q4">
        <v>0.29200518144799997</v>
      </c>
      <c r="R4">
        <v>0.28314239261200003</v>
      </c>
      <c r="S4">
        <v>0.257826337169</v>
      </c>
      <c r="T4">
        <v>0.26905242633199999</v>
      </c>
      <c r="U4">
        <v>0.28283051727800002</v>
      </c>
      <c r="V4">
        <v>0.29478897646000002</v>
      </c>
      <c r="W4">
        <v>0.33981413530999999</v>
      </c>
      <c r="X4">
        <v>0.27334001125000001</v>
      </c>
      <c r="Y4">
        <v>0.27802377266299999</v>
      </c>
      <c r="Z4">
        <v>0.329621673058</v>
      </c>
      <c r="AA4">
        <v>0.29236592168600001</v>
      </c>
      <c r="AB4">
        <v>0.28928103603799998</v>
      </c>
    </row>
    <row r="5" spans="1:28" x14ac:dyDescent="0.3">
      <c r="A5" t="s">
        <v>27</v>
      </c>
      <c r="B5" t="s">
        <v>106</v>
      </c>
      <c r="C5" t="s">
        <v>107</v>
      </c>
      <c r="D5" t="s">
        <v>109</v>
      </c>
      <c r="E5">
        <v>0.29251434324100001</v>
      </c>
      <c r="F5">
        <v>0.30232326367200002</v>
      </c>
      <c r="G5">
        <v>0.33567042723500001</v>
      </c>
      <c r="H5">
        <v>0.277474992398</v>
      </c>
      <c r="I5">
        <v>0.28704508225300002</v>
      </c>
      <c r="J5">
        <v>0.33320755821800002</v>
      </c>
      <c r="K5">
        <v>0.30062036842200002</v>
      </c>
      <c r="L5">
        <v>0.27788867021199998</v>
      </c>
      <c r="M5">
        <v>0.25992544323599998</v>
      </c>
      <c r="N5">
        <v>0.28456901327299999</v>
      </c>
      <c r="O5">
        <v>0.27765943484</v>
      </c>
      <c r="P5">
        <v>0.290832743753</v>
      </c>
      <c r="Q5">
        <v>0.29074894172799998</v>
      </c>
      <c r="R5">
        <v>0.273773525869</v>
      </c>
      <c r="S5">
        <v>0.28461720652900002</v>
      </c>
      <c r="T5">
        <v>2.5652945845999999E-2</v>
      </c>
      <c r="U5">
        <v>0.29966595207300001</v>
      </c>
      <c r="V5">
        <v>0.29641346524399997</v>
      </c>
      <c r="W5">
        <v>0.33829411247800001</v>
      </c>
      <c r="X5">
        <v>0.27155134764299999</v>
      </c>
      <c r="Y5">
        <v>0.299033316572</v>
      </c>
      <c r="Z5">
        <v>0.33675119054500002</v>
      </c>
      <c r="AA5">
        <v>0.299879405672</v>
      </c>
      <c r="AB5">
        <v>0.29718226769400002</v>
      </c>
    </row>
    <row r="6" spans="1:28" x14ac:dyDescent="0.3">
      <c r="A6" t="s">
        <v>28</v>
      </c>
      <c r="B6" t="s">
        <v>106</v>
      </c>
      <c r="C6" t="s">
        <v>107</v>
      </c>
      <c r="D6" t="s">
        <v>109</v>
      </c>
      <c r="E6">
        <v>0.292378819585</v>
      </c>
      <c r="F6">
        <v>0.29680961050499999</v>
      </c>
      <c r="G6">
        <v>0.33681956255899997</v>
      </c>
      <c r="H6">
        <v>0.28192681887999999</v>
      </c>
      <c r="I6">
        <v>0.28294469544400003</v>
      </c>
      <c r="J6">
        <v>0.334887548195</v>
      </c>
      <c r="K6">
        <v>0.30516061717600002</v>
      </c>
      <c r="L6">
        <v>0.27374353279800001</v>
      </c>
      <c r="M6">
        <v>0.26370864138099998</v>
      </c>
      <c r="N6">
        <v>0.26626926703999998</v>
      </c>
      <c r="O6">
        <v>0.27659341881400001</v>
      </c>
      <c r="P6">
        <v>0.28948299723999998</v>
      </c>
      <c r="Q6">
        <v>0.28853902962400002</v>
      </c>
      <c r="R6">
        <v>0.27773867893400001</v>
      </c>
      <c r="S6">
        <v>0.27433954314800002</v>
      </c>
      <c r="T6">
        <v>0.30965766097199998</v>
      </c>
      <c r="U6">
        <v>0.28012630429599999</v>
      </c>
      <c r="V6">
        <v>0.29615038978199998</v>
      </c>
      <c r="W6">
        <v>0.33394531753399997</v>
      </c>
      <c r="X6">
        <v>0.27529187429800001</v>
      </c>
      <c r="Y6">
        <v>0.27317309184799998</v>
      </c>
      <c r="Z6">
        <v>0.33755949923900003</v>
      </c>
      <c r="AA6">
        <v>0.30012646964099998</v>
      </c>
      <c r="AB6">
        <v>0.296195695772</v>
      </c>
    </row>
    <row r="7" spans="1:28" x14ac:dyDescent="0.3">
      <c r="A7" t="s">
        <v>29</v>
      </c>
      <c r="B7" t="s">
        <v>106</v>
      </c>
      <c r="C7" t="s">
        <v>107</v>
      </c>
      <c r="D7" t="s">
        <v>109</v>
      </c>
      <c r="E7">
        <v>0.28970228759099997</v>
      </c>
      <c r="F7">
        <v>0.29776844047599998</v>
      </c>
      <c r="G7">
        <v>0.32886952411699999</v>
      </c>
      <c r="H7">
        <v>0.27752948079599998</v>
      </c>
      <c r="I7">
        <v>0.28453805324300002</v>
      </c>
      <c r="J7">
        <v>0.337265742614</v>
      </c>
      <c r="K7">
        <v>0.2972770039</v>
      </c>
      <c r="L7">
        <v>0.27687742361700002</v>
      </c>
      <c r="M7">
        <v>0.25934625138299999</v>
      </c>
      <c r="N7">
        <v>0.26827265186299998</v>
      </c>
      <c r="O7">
        <v>0.27514644907199998</v>
      </c>
      <c r="P7">
        <v>0.28399193924900001</v>
      </c>
      <c r="Q7">
        <v>0.28578455340800002</v>
      </c>
      <c r="R7">
        <v>0.28146311907799998</v>
      </c>
      <c r="S7">
        <v>0.26954015496099998</v>
      </c>
      <c r="T7">
        <v>7.2526942464999994E-2</v>
      </c>
      <c r="U7">
        <v>0.282786104456</v>
      </c>
      <c r="V7">
        <v>0.30145884190900002</v>
      </c>
      <c r="W7">
        <v>0.329485837522</v>
      </c>
      <c r="X7">
        <v>0.27424892049299998</v>
      </c>
      <c r="Y7">
        <v>0.28613848162200001</v>
      </c>
      <c r="Z7">
        <v>0.32993452506499998</v>
      </c>
      <c r="AA7">
        <v>0.29662418353499997</v>
      </c>
      <c r="AB7">
        <v>0.289422458592</v>
      </c>
    </row>
    <row r="8" spans="1:28" x14ac:dyDescent="0.3">
      <c r="A8" t="s">
        <v>31</v>
      </c>
      <c r="B8" t="s">
        <v>106</v>
      </c>
      <c r="C8" t="s">
        <v>107</v>
      </c>
      <c r="D8" t="s">
        <v>109</v>
      </c>
      <c r="E8">
        <v>0.29062667192199998</v>
      </c>
      <c r="F8">
        <v>0.29792011569299998</v>
      </c>
      <c r="G8">
        <v>0.331219206155</v>
      </c>
      <c r="H8">
        <v>0.28178885049300001</v>
      </c>
      <c r="I8">
        <v>0.279819026227</v>
      </c>
      <c r="J8">
        <v>0.331233093393</v>
      </c>
      <c r="K8">
        <v>0.29859051917599999</v>
      </c>
      <c r="L8">
        <v>0.281997329046</v>
      </c>
      <c r="M8">
        <v>0.25764462712899999</v>
      </c>
      <c r="N8">
        <v>0.26716457041300001</v>
      </c>
      <c r="O8">
        <v>0.27383967843500001</v>
      </c>
      <c r="P8">
        <v>0.29038381294999999</v>
      </c>
      <c r="Q8">
        <v>0.28609455407599998</v>
      </c>
      <c r="R8">
        <v>0.27253520796800002</v>
      </c>
      <c r="S8">
        <v>0.26308535763500002</v>
      </c>
      <c r="T8">
        <v>0.271737664677</v>
      </c>
      <c r="U8">
        <v>0.27833039631399997</v>
      </c>
      <c r="V8">
        <v>0.292569171716</v>
      </c>
      <c r="W8">
        <v>0.33623161722900002</v>
      </c>
      <c r="X8">
        <v>0.275575019074</v>
      </c>
      <c r="Y8">
        <v>0.27736884693300001</v>
      </c>
      <c r="Z8">
        <v>0.33472160450600003</v>
      </c>
      <c r="AA8">
        <v>0.298157480714</v>
      </c>
      <c r="AB8">
        <v>0.28978475677900001</v>
      </c>
    </row>
    <row r="9" spans="1:28" x14ac:dyDescent="0.3">
      <c r="A9" t="s">
        <v>33</v>
      </c>
      <c r="B9" t="s">
        <v>106</v>
      </c>
      <c r="C9" t="s">
        <v>107</v>
      </c>
      <c r="D9" t="s">
        <v>109</v>
      </c>
      <c r="E9">
        <v>0.29241564849200002</v>
      </c>
      <c r="F9">
        <v>0.29753069595699999</v>
      </c>
      <c r="G9">
        <v>0.33214535250400001</v>
      </c>
      <c r="H9">
        <v>0.28494020184199997</v>
      </c>
      <c r="I9">
        <v>0.283938365217</v>
      </c>
      <c r="J9">
        <v>0.330706410442</v>
      </c>
      <c r="K9">
        <v>0.307204115768</v>
      </c>
      <c r="L9">
        <v>0.28237315352300002</v>
      </c>
      <c r="M9">
        <v>0.26246319403399998</v>
      </c>
      <c r="N9">
        <v>0.26937924525200002</v>
      </c>
      <c r="O9">
        <v>0.27718161466300001</v>
      </c>
      <c r="P9">
        <v>0.28625139377800002</v>
      </c>
      <c r="Q9">
        <v>0.29318982779500002</v>
      </c>
      <c r="R9">
        <v>0.281590395587</v>
      </c>
      <c r="S9">
        <v>0.26247454953400001</v>
      </c>
      <c r="T9">
        <v>0.26561270689100003</v>
      </c>
      <c r="U9">
        <v>0.28295539359999999</v>
      </c>
      <c r="V9">
        <v>0.30276451971399998</v>
      </c>
      <c r="W9">
        <v>0.33406961822699999</v>
      </c>
      <c r="X9">
        <v>0.281872810473</v>
      </c>
      <c r="Y9">
        <v>0.28598584078700001</v>
      </c>
      <c r="Z9">
        <v>0.33408513331700002</v>
      </c>
      <c r="AA9">
        <v>0.29709883028299999</v>
      </c>
      <c r="AB9">
        <v>0.29287623134000002</v>
      </c>
    </row>
    <row r="10" spans="1:28" x14ac:dyDescent="0.3">
      <c r="A10" t="s">
        <v>34</v>
      </c>
      <c r="B10" t="s">
        <v>106</v>
      </c>
      <c r="C10" t="s">
        <v>107</v>
      </c>
      <c r="D10" t="s">
        <v>109</v>
      </c>
      <c r="E10">
        <v>0.291444529392</v>
      </c>
      <c r="F10">
        <v>0.29442135130399999</v>
      </c>
      <c r="G10">
        <v>0.32664334698399999</v>
      </c>
      <c r="H10">
        <v>0.27876300454699998</v>
      </c>
      <c r="I10">
        <v>0.284466773921</v>
      </c>
      <c r="J10">
        <v>0.33183390914200001</v>
      </c>
      <c r="K10">
        <v>0.305425507185</v>
      </c>
      <c r="L10">
        <v>0.27402573632600002</v>
      </c>
      <c r="M10">
        <v>0.25312193364899999</v>
      </c>
      <c r="N10">
        <v>0.270579017817</v>
      </c>
      <c r="O10">
        <v>0.27510340962399998</v>
      </c>
      <c r="P10">
        <v>0.28653614131999999</v>
      </c>
      <c r="Q10">
        <v>0.29099094464500003</v>
      </c>
      <c r="R10">
        <v>0.27456947409400001</v>
      </c>
      <c r="S10">
        <v>0.26456916249099999</v>
      </c>
      <c r="T10">
        <v>0.26104786292799997</v>
      </c>
      <c r="U10">
        <v>0.28600438437199999</v>
      </c>
      <c r="V10">
        <v>0.29951241086699998</v>
      </c>
      <c r="W10">
        <v>0.33860459336600002</v>
      </c>
      <c r="X10">
        <v>0.273069878195</v>
      </c>
      <c r="Y10">
        <v>0.27612367477600003</v>
      </c>
      <c r="Z10">
        <v>0.325240206117</v>
      </c>
      <c r="AA10">
        <v>0.29657509942100002</v>
      </c>
      <c r="AB10">
        <v>0.29508125761199999</v>
      </c>
    </row>
    <row r="11" spans="1:28" x14ac:dyDescent="0.3">
      <c r="A11" t="s">
        <v>35</v>
      </c>
      <c r="B11" t="s">
        <v>106</v>
      </c>
      <c r="C11" t="s">
        <v>107</v>
      </c>
      <c r="D11" t="s">
        <v>109</v>
      </c>
      <c r="E11">
        <v>0.29750022671699999</v>
      </c>
      <c r="F11">
        <v>0.30905870482199999</v>
      </c>
      <c r="G11">
        <v>0.33596606140800001</v>
      </c>
      <c r="H11">
        <v>0.28870834847799998</v>
      </c>
      <c r="I11">
        <v>0.275809694228</v>
      </c>
      <c r="J11">
        <v>0.34123214757600001</v>
      </c>
      <c r="K11">
        <v>0.30566918673299998</v>
      </c>
      <c r="L11">
        <v>0.28472229152599998</v>
      </c>
      <c r="M11">
        <v>0.270678678389</v>
      </c>
      <c r="N11">
        <v>0.27267532028500002</v>
      </c>
      <c r="O11">
        <v>0.28153177718099998</v>
      </c>
      <c r="P11">
        <v>0.29967423448699998</v>
      </c>
      <c r="Q11">
        <v>0.29727022659000002</v>
      </c>
      <c r="R11">
        <v>0.289110051019</v>
      </c>
      <c r="S11">
        <v>0.267914631977</v>
      </c>
      <c r="T11">
        <v>0.26552888429999999</v>
      </c>
      <c r="U11">
        <v>0.29296364033099997</v>
      </c>
      <c r="V11">
        <v>0.297282141211</v>
      </c>
      <c r="W11">
        <v>0.34535181328499998</v>
      </c>
      <c r="X11">
        <v>0.28172288555300001</v>
      </c>
      <c r="Y11">
        <v>0.28802635566599999</v>
      </c>
      <c r="Z11">
        <v>0.342151299513</v>
      </c>
      <c r="AA11">
        <v>0.30704519736300001</v>
      </c>
      <c r="AB11">
        <v>0.302540591192</v>
      </c>
    </row>
    <row r="12" spans="1:28" x14ac:dyDescent="0.3">
      <c r="A12" t="s">
        <v>112</v>
      </c>
      <c r="B12" t="s">
        <v>106</v>
      </c>
      <c r="C12" t="s">
        <v>107</v>
      </c>
      <c r="D12" t="s">
        <v>109</v>
      </c>
      <c r="E12">
        <v>2.8772608583999999E-2</v>
      </c>
      <c r="F12">
        <v>3.0644338725000001E-2</v>
      </c>
      <c r="G12">
        <v>3.9297113100000003E-2</v>
      </c>
      <c r="H12">
        <v>1.5763954705E-2</v>
      </c>
      <c r="I12">
        <v>1.5488983365E-2</v>
      </c>
      <c r="J12">
        <v>3.7639122713000003E-2</v>
      </c>
      <c r="K12">
        <v>3.2588121733999997E-2</v>
      </c>
      <c r="L12">
        <v>1.2113862281000001E-2</v>
      </c>
      <c r="M12">
        <v>-6.6682871540000004E-3</v>
      </c>
      <c r="N12">
        <v>-1.1944181429999999E-3</v>
      </c>
      <c r="O12">
        <v>1.4008127531E-2</v>
      </c>
      <c r="P12">
        <v>2.7314884325999999E-2</v>
      </c>
      <c r="Q12">
        <v>3.0880361475999998E-2</v>
      </c>
      <c r="R12">
        <v>1.0653314602000001E-2</v>
      </c>
      <c r="S12">
        <v>-2.6459955120000001E-3</v>
      </c>
      <c r="T12">
        <v>9.41384888E-4</v>
      </c>
      <c r="U12">
        <v>1.5582052303000001E-2</v>
      </c>
      <c r="V12">
        <v>3.0875090258000001E-2</v>
      </c>
      <c r="W12">
        <v>3.8486735389999999E-2</v>
      </c>
      <c r="X12">
        <v>1.3328892674E-2</v>
      </c>
      <c r="Y12">
        <v>1.279533968E-2</v>
      </c>
      <c r="Z12">
        <v>3.8594853626E-2</v>
      </c>
      <c r="AA12">
        <v>3.0228926484E-2</v>
      </c>
      <c r="AB12">
        <v>2.6869713611000001E-2</v>
      </c>
    </row>
    <row r="15" spans="1:28" x14ac:dyDescent="0.3">
      <c r="F15">
        <f>STDEV(E17:S20,U17:AB20)</f>
        <v>1.4998499333762247E-2</v>
      </c>
    </row>
    <row r="17" spans="1:28" x14ac:dyDescent="0.3">
      <c r="A17" t="s">
        <v>26</v>
      </c>
      <c r="E17">
        <f>(E4-E$1)/E$1</f>
        <v>-9.647948201396566E-3</v>
      </c>
      <c r="F17">
        <f t="shared" ref="F17:AB20" si="2">(F4-F$1)/F$1</f>
        <v>-7.5812444572891553E-3</v>
      </c>
      <c r="G17">
        <f t="shared" si="2"/>
        <v>-1.1830742832673232E-2</v>
      </c>
      <c r="H17">
        <f t="shared" si="2"/>
        <v>7.4638346380358099E-3</v>
      </c>
      <c r="I17">
        <f t="shared" si="2"/>
        <v>2.1053877227122743E-2</v>
      </c>
      <c r="J17">
        <f t="shared" si="2"/>
        <v>6.6244631635367481E-3</v>
      </c>
      <c r="K17">
        <f t="shared" si="2"/>
        <v>-2.1370203489514655E-2</v>
      </c>
      <c r="L17">
        <f t="shared" si="2"/>
        <v>-1.5279294220311105E-2</v>
      </c>
      <c r="M17">
        <f t="shared" si="2"/>
        <v>-8.6669915150094836E-3</v>
      </c>
      <c r="N17">
        <f t="shared" si="2"/>
        <v>8.8796749832829001E-3</v>
      </c>
      <c r="O17">
        <f t="shared" si="2"/>
        <v>-2.6049482357135414E-2</v>
      </c>
      <c r="P17">
        <f t="shared" si="2"/>
        <v>1.5514107795526621E-2</v>
      </c>
      <c r="Q17">
        <f t="shared" si="2"/>
        <v>4.0698427974448787E-4</v>
      </c>
      <c r="R17">
        <f t="shared" si="2"/>
        <v>1.3208421934504591E-2</v>
      </c>
      <c r="S17">
        <f t="shared" si="2"/>
        <v>-2.5271501469769805E-2</v>
      </c>
      <c r="T17">
        <f t="shared" si="2"/>
        <v>1.1544575107644265E-2</v>
      </c>
      <c r="U17">
        <f t="shared" si="2"/>
        <v>-7.8331204776544098E-3</v>
      </c>
      <c r="V17">
        <f t="shared" si="2"/>
        <v>-1.0881662890417825E-2</v>
      </c>
      <c r="W17">
        <f t="shared" si="2"/>
        <v>3.6912467595327228E-3</v>
      </c>
      <c r="X17">
        <f t="shared" si="2"/>
        <v>-1.697523755994795E-2</v>
      </c>
      <c r="Y17">
        <f t="shared" si="2"/>
        <v>-1.3667018205582472E-2</v>
      </c>
      <c r="Z17">
        <f t="shared" si="2"/>
        <v>-1.3255182236454558E-2</v>
      </c>
      <c r="AA17">
        <f t="shared" si="2"/>
        <v>-2.4533735036702694E-2</v>
      </c>
      <c r="AB17">
        <f t="shared" si="2"/>
        <v>-1.9621307746349084E-2</v>
      </c>
    </row>
    <row r="18" spans="1:28" x14ac:dyDescent="0.3">
      <c r="A18" t="s">
        <v>27</v>
      </c>
      <c r="E18">
        <f t="shared" ref="E18:T20" si="3">(E5-E$1)/E$1</f>
        <v>-1.6465228991474699E-3</v>
      </c>
      <c r="F18">
        <f t="shared" si="3"/>
        <v>8.6428560565981732E-3</v>
      </c>
      <c r="G18">
        <f t="shared" si="3"/>
        <v>1.2600354384150154E-2</v>
      </c>
      <c r="H18">
        <f t="shared" si="3"/>
        <v>-2.1425169355575074E-2</v>
      </c>
      <c r="I18">
        <f t="shared" si="3"/>
        <v>2.1481976911036541E-2</v>
      </c>
      <c r="J18">
        <f t="shared" si="3"/>
        <v>-1.629452150071076E-3</v>
      </c>
      <c r="K18">
        <f t="shared" si="3"/>
        <v>-1.1839905924291166E-2</v>
      </c>
      <c r="L18">
        <f t="shared" si="3"/>
        <v>-1.0296179312960813E-2</v>
      </c>
      <c r="M18">
        <f t="shared" si="3"/>
        <v>-4.0297214997114051E-3</v>
      </c>
      <c r="O18">
        <f t="shared" si="3"/>
        <v>2.6915018429369752E-3</v>
      </c>
      <c r="P18">
        <f t="shared" si="3"/>
        <v>4.1741782768929921E-4</v>
      </c>
      <c r="Q18">
        <f t="shared" si="3"/>
        <v>-3.8968810954712191E-3</v>
      </c>
      <c r="R18">
        <f t="shared" si="3"/>
        <v>-2.0317517436212608E-2</v>
      </c>
      <c r="T18">
        <f t="shared" si="3"/>
        <v>-0.90355374764756324</v>
      </c>
      <c r="V18">
        <f t="shared" si="2"/>
        <v>-5.4309446716474166E-3</v>
      </c>
      <c r="W18">
        <f t="shared" si="2"/>
        <v>-7.9836521602925513E-4</v>
      </c>
      <c r="X18">
        <f t="shared" si="2"/>
        <v>-2.3407887537957233E-2</v>
      </c>
      <c r="Y18">
        <f t="shared" si="2"/>
        <v>6.0867637199669145E-2</v>
      </c>
      <c r="Z18">
        <f t="shared" si="2"/>
        <v>8.0875115499882237E-3</v>
      </c>
      <c r="AA18">
        <f t="shared" si="2"/>
        <v>5.3467963495127703E-4</v>
      </c>
      <c r="AB18">
        <f t="shared" si="2"/>
        <v>7.1561100346247339E-3</v>
      </c>
    </row>
    <row r="19" spans="1:28" x14ac:dyDescent="0.3">
      <c r="A19" t="s">
        <v>28</v>
      </c>
      <c r="E19">
        <f t="shared" si="3"/>
        <v>-2.1090660746304916E-3</v>
      </c>
      <c r="F19">
        <f t="shared" si="2"/>
        <v>-9.7523769470454231E-3</v>
      </c>
      <c r="G19">
        <f t="shared" si="2"/>
        <v>1.6066894007264073E-2</v>
      </c>
      <c r="H19">
        <f t="shared" si="2"/>
        <v>-5.7248523358964937E-3</v>
      </c>
      <c r="I19">
        <f t="shared" si="2"/>
        <v>6.8902925983070542E-3</v>
      </c>
      <c r="J19">
        <f t="shared" si="2"/>
        <v>3.4042047174076503E-3</v>
      </c>
      <c r="K19">
        <f t="shared" si="2"/>
        <v>3.0842080318922065E-3</v>
      </c>
      <c r="L19">
        <f t="shared" si="2"/>
        <v>-2.505913576159477E-2</v>
      </c>
      <c r="M19">
        <f t="shared" si="2"/>
        <v>1.0466561985227399E-2</v>
      </c>
      <c r="N19">
        <f t="shared" si="2"/>
        <v>-1.3633182790361272E-2</v>
      </c>
      <c r="O19">
        <f t="shared" si="2"/>
        <v>-1.1581249875523344E-3</v>
      </c>
      <c r="P19">
        <f t="shared" si="2"/>
        <v>-4.2254910271822916E-3</v>
      </c>
      <c r="Q19">
        <f t="shared" si="2"/>
        <v>-1.1468019020226162E-2</v>
      </c>
      <c r="R19">
        <f t="shared" si="2"/>
        <v>-6.1284500816014735E-3</v>
      </c>
      <c r="S19">
        <f t="shared" si="2"/>
        <v>3.7157700475105894E-2</v>
      </c>
      <c r="T19">
        <f t="shared" si="2"/>
        <v>0.16420629007906509</v>
      </c>
      <c r="U19">
        <f t="shared" si="2"/>
        <v>-1.7319474997444684E-2</v>
      </c>
      <c r="V19">
        <f t="shared" si="2"/>
        <v>-6.3136532675812226E-3</v>
      </c>
      <c r="W19">
        <f t="shared" si="2"/>
        <v>-1.3643173497071054E-2</v>
      </c>
      <c r="X19">
        <f t="shared" si="2"/>
        <v>-9.9556662198384532E-3</v>
      </c>
      <c r="Y19">
        <f t="shared" si="2"/>
        <v>-3.0875569928212377E-2</v>
      </c>
      <c r="Z19">
        <f t="shared" si="2"/>
        <v>1.0507238407018584E-2</v>
      </c>
      <c r="AA19">
        <f t="shared" si="2"/>
        <v>1.3589978922147121E-3</v>
      </c>
      <c r="AB19">
        <f t="shared" si="2"/>
        <v>3.8125998482967899E-3</v>
      </c>
    </row>
    <row r="20" spans="1:28" x14ac:dyDescent="0.3">
      <c r="A20" t="s">
        <v>29</v>
      </c>
      <c r="E20">
        <f t="shared" si="3"/>
        <v>-1.1244088286447533E-2</v>
      </c>
      <c r="F20">
        <f t="shared" si="2"/>
        <v>-6.5534269599502931E-3</v>
      </c>
      <c r="G20">
        <f t="shared" si="2"/>
        <v>-7.9155932498004775E-3</v>
      </c>
      <c r="H20">
        <f t="shared" si="2"/>
        <v>-2.1233004381052106E-2</v>
      </c>
      <c r="I20">
        <f t="shared" si="2"/>
        <v>1.2560434241822781E-2</v>
      </c>
      <c r="J20">
        <f t="shared" si="2"/>
        <v>1.0529851199403967E-2</v>
      </c>
      <c r="K20">
        <f t="shared" si="2"/>
        <v>-2.2829778027538657E-2</v>
      </c>
      <c r="L20">
        <f t="shared" si="2"/>
        <v>-1.3897746148933961E-2</v>
      </c>
      <c r="M20">
        <f t="shared" si="2"/>
        <v>-6.2490420246887595E-3</v>
      </c>
      <c r="N20">
        <f t="shared" si="2"/>
        <v>-6.2118519943751517E-3</v>
      </c>
      <c r="O20">
        <f t="shared" si="2"/>
        <v>-6.3834625114270703E-3</v>
      </c>
      <c r="P20">
        <f t="shared" si="2"/>
        <v>-2.3113838967686925E-2</v>
      </c>
      <c r="Q20">
        <f t="shared" si="2"/>
        <v>-2.0904828431806955E-2</v>
      </c>
      <c r="R20">
        <f t="shared" si="2"/>
        <v>7.1992402231946589E-3</v>
      </c>
      <c r="S20">
        <f t="shared" si="2"/>
        <v>1.9013315022692344E-2</v>
      </c>
      <c r="T20">
        <f t="shared" si="2"/>
        <v>-0.727323643946305</v>
      </c>
      <c r="U20">
        <f t="shared" si="2"/>
        <v>-7.9889202528647552E-3</v>
      </c>
      <c r="V20">
        <f t="shared" si="2"/>
        <v>1.1498028171587422E-2</v>
      </c>
      <c r="W20">
        <f t="shared" si="2"/>
        <v>-2.6814906477102128E-2</v>
      </c>
      <c r="X20">
        <f t="shared" si="2"/>
        <v>-1.3706487081034628E-2</v>
      </c>
      <c r="Y20">
        <f t="shared" si="2"/>
        <v>1.512118579316689E-2</v>
      </c>
      <c r="Z20">
        <f t="shared" si="2"/>
        <v>-1.2318638550567007E-2</v>
      </c>
      <c r="AA20">
        <f t="shared" si="2"/>
        <v>-1.0326228371336753E-2</v>
      </c>
      <c r="AB20">
        <f t="shared" si="2"/>
        <v>-1.9142024138807341E-2</v>
      </c>
    </row>
    <row r="23" spans="1:28" ht="15" thickBot="1" x14ac:dyDescent="0.35"/>
    <row r="24" spans="1:28" x14ac:dyDescent="0.3">
      <c r="S24" s="30"/>
      <c r="T24" s="34" t="s">
        <v>122</v>
      </c>
      <c r="U24" s="31"/>
      <c r="V24" s="32"/>
      <c r="W24" s="31" t="s">
        <v>123</v>
      </c>
      <c r="X24" s="31"/>
      <c r="Y24" s="32"/>
    </row>
    <row r="25" spans="1:28" ht="15" thickBot="1" x14ac:dyDescent="0.35">
      <c r="S25" s="21"/>
      <c r="T25" s="21" t="s">
        <v>116</v>
      </c>
      <c r="U25" s="29" t="s">
        <v>124</v>
      </c>
      <c r="V25" s="35" t="s">
        <v>117</v>
      </c>
      <c r="W25" s="1" t="s">
        <v>116</v>
      </c>
      <c r="X25" s="1" t="s">
        <v>124</v>
      </c>
      <c r="Y25" s="33" t="s">
        <v>117</v>
      </c>
    </row>
    <row r="26" spans="1:28" x14ac:dyDescent="0.3">
      <c r="S26" s="15" t="s">
        <v>94</v>
      </c>
      <c r="T26" s="18">
        <v>2.5000000000000001E-2</v>
      </c>
      <c r="U26" s="19">
        <f>$F$15</f>
        <v>1.4998499333762247E-2</v>
      </c>
      <c r="V26" s="20">
        <f>T26/U26</f>
        <v>1.6668334240428946</v>
      </c>
      <c r="W26" s="19">
        <v>2.7445363420399535E-2</v>
      </c>
      <c r="X26" s="19">
        <v>2.5810103988904261E-2</v>
      </c>
      <c r="Y26" s="20">
        <v>1.0633573360339141</v>
      </c>
    </row>
    <row r="27" spans="1:28" x14ac:dyDescent="0.3">
      <c r="S27" s="21" t="s">
        <v>118</v>
      </c>
      <c r="T27" s="22">
        <f>ABS(T18)</f>
        <v>0.90355374764756324</v>
      </c>
      <c r="U27" s="23">
        <f t="shared" ref="U27:U29" si="4">$F$15</f>
        <v>1.4998499333762247E-2</v>
      </c>
      <c r="V27" s="24">
        <f t="shared" ref="V27:V29" si="5">T27/U27</f>
        <v>60.242943479927092</v>
      </c>
      <c r="W27" s="23">
        <v>1.0126031961759667</v>
      </c>
      <c r="X27" s="23">
        <v>2.5810103988904261E-2</v>
      </c>
      <c r="Y27" s="24">
        <v>39.232821247496091</v>
      </c>
    </row>
    <row r="28" spans="1:28" x14ac:dyDescent="0.3">
      <c r="S28" s="21" t="s">
        <v>119</v>
      </c>
      <c r="T28" s="22">
        <f>ABS(T19)</f>
        <v>0.16420629007906509</v>
      </c>
      <c r="U28" s="23">
        <f t="shared" si="4"/>
        <v>1.4998499333762247E-2</v>
      </c>
      <c r="V28" s="24">
        <f t="shared" si="5"/>
        <v>10.948181309674755</v>
      </c>
      <c r="W28" s="23">
        <v>6.411051398350627E-2</v>
      </c>
      <c r="X28" s="23">
        <v>2.5810103988904261E-2</v>
      </c>
      <c r="Y28" s="24">
        <v>2.4839308671932248</v>
      </c>
    </row>
    <row r="29" spans="1:28" ht="15" thickBot="1" x14ac:dyDescent="0.35">
      <c r="S29" s="25" t="s">
        <v>120</v>
      </c>
      <c r="T29" s="26">
        <f>ABS(T20)</f>
        <v>0.727323643946305</v>
      </c>
      <c r="U29" s="27">
        <f t="shared" si="4"/>
        <v>1.4998499333762247E-2</v>
      </c>
      <c r="V29" s="28">
        <f t="shared" si="5"/>
        <v>48.493094393054989</v>
      </c>
      <c r="W29" s="27">
        <v>0.13966153016663749</v>
      </c>
      <c r="X29" s="27">
        <v>2.5810103988904261E-2</v>
      </c>
      <c r="Y29" s="28">
        <v>5.4111184606880256</v>
      </c>
    </row>
    <row r="55" spans="1:28" x14ac:dyDescent="0.3">
      <c r="A55" t="s">
        <v>25</v>
      </c>
      <c r="B55" t="s">
        <v>106</v>
      </c>
      <c r="C55" t="s">
        <v>107</v>
      </c>
      <c r="D55" t="s">
        <v>109</v>
      </c>
      <c r="E55">
        <v>0.29022046719200001</v>
      </c>
      <c r="F55">
        <v>0.30109143080700002</v>
      </c>
      <c r="G55">
        <v>0.32783109563500001</v>
      </c>
      <c r="H55">
        <v>0.27564565493799997</v>
      </c>
      <c r="I55">
        <v>0.27965273436799998</v>
      </c>
      <c r="J55">
        <v>0.329045834624</v>
      </c>
      <c r="K55">
        <v>0.29946733569099998</v>
      </c>
      <c r="L55">
        <v>0.27513735048900001</v>
      </c>
      <c r="M55">
        <v>0.25922927338700003</v>
      </c>
      <c r="N55">
        <v>0.26742207002500001</v>
      </c>
      <c r="O55">
        <v>0.27422375579199998</v>
      </c>
      <c r="P55">
        <v>0.29287337425900001</v>
      </c>
      <c r="Q55">
        <v>0.28416079304000003</v>
      </c>
      <c r="R55">
        <v>0.273820965129</v>
      </c>
      <c r="S55">
        <v>0.27324405411899999</v>
      </c>
      <c r="T55">
        <v>0.265073842585</v>
      </c>
      <c r="U55">
        <v>0.27696035157799997</v>
      </c>
      <c r="V55">
        <v>0.29379343650200002</v>
      </c>
      <c r="W55">
        <v>0.32849337458900002</v>
      </c>
      <c r="X55">
        <v>0.273977781852</v>
      </c>
      <c r="Y55">
        <v>0.28056028080099998</v>
      </c>
      <c r="Z55">
        <v>0.33212623598199997</v>
      </c>
      <c r="AA55">
        <v>0.29445606115799999</v>
      </c>
      <c r="AB55">
        <v>0.28812307121800002</v>
      </c>
    </row>
    <row r="56" spans="1:28" x14ac:dyDescent="0.3">
      <c r="A56" t="s">
        <v>26</v>
      </c>
      <c r="B56" t="s">
        <v>106</v>
      </c>
      <c r="C56" t="s">
        <v>107</v>
      </c>
      <c r="D56" t="s">
        <v>109</v>
      </c>
      <c r="E56">
        <v>0.29016995147899999</v>
      </c>
      <c r="F56">
        <v>0.29746036994500002</v>
      </c>
      <c r="G56">
        <v>0.32757167751100003</v>
      </c>
      <c r="H56">
        <v>0.28566647240800003</v>
      </c>
      <c r="I56">
        <v>0.28692478261799997</v>
      </c>
      <c r="J56">
        <v>0.33596231392800002</v>
      </c>
      <c r="K56">
        <v>0.29772103907000003</v>
      </c>
      <c r="L56">
        <v>0.27648951306399999</v>
      </c>
      <c r="M56">
        <v>0.25871522191700003</v>
      </c>
      <c r="N56">
        <v>0.27234660260499999</v>
      </c>
      <c r="O56">
        <v>0.26970065049300002</v>
      </c>
      <c r="P56">
        <v>0.29522152356300002</v>
      </c>
      <c r="Q56">
        <v>0.29200518144799997</v>
      </c>
      <c r="R56">
        <v>0.28314239261200003</v>
      </c>
      <c r="S56">
        <v>0.257826337169</v>
      </c>
      <c r="T56">
        <v>0.26905242633199999</v>
      </c>
      <c r="U56">
        <v>0.28283051727800002</v>
      </c>
      <c r="V56">
        <v>0.29478897646000002</v>
      </c>
      <c r="W56">
        <v>0.33981413530999999</v>
      </c>
      <c r="X56">
        <v>0.27334001125000001</v>
      </c>
      <c r="Y56">
        <v>0.27802377266299999</v>
      </c>
      <c r="Z56">
        <v>0.329621673058</v>
      </c>
      <c r="AA56">
        <v>0.29236592168600001</v>
      </c>
      <c r="AB56">
        <v>0.28928103603799998</v>
      </c>
    </row>
    <row r="57" spans="1:28" x14ac:dyDescent="0.3">
      <c r="A57" t="s">
        <v>27</v>
      </c>
      <c r="B57" t="s">
        <v>106</v>
      </c>
      <c r="C57" t="s">
        <v>107</v>
      </c>
      <c r="D57" t="s">
        <v>109</v>
      </c>
      <c r="E57">
        <v>0.29251434324100001</v>
      </c>
      <c r="F57">
        <v>0.30232326367200002</v>
      </c>
      <c r="G57">
        <v>0.33567042723500001</v>
      </c>
      <c r="H57">
        <v>0.277474992398</v>
      </c>
      <c r="I57">
        <v>0.28704508225300002</v>
      </c>
      <c r="J57">
        <v>0.33320755821800002</v>
      </c>
      <c r="K57">
        <v>0.30062036842200002</v>
      </c>
      <c r="L57">
        <v>0.27788867021199998</v>
      </c>
      <c r="M57">
        <v>0.25992544323599998</v>
      </c>
      <c r="N57">
        <v>0.28456901327299999</v>
      </c>
      <c r="O57">
        <v>0.27765943484</v>
      </c>
      <c r="P57">
        <v>0.290832743753</v>
      </c>
      <c r="Q57">
        <v>0.29074894172799998</v>
      </c>
      <c r="R57">
        <v>0.273773525869</v>
      </c>
      <c r="S57">
        <v>0.28461720652900002</v>
      </c>
      <c r="T57">
        <v>2.5652945845999999E-2</v>
      </c>
      <c r="U57">
        <v>0.29966595207300001</v>
      </c>
      <c r="V57">
        <v>0.29641346524399997</v>
      </c>
      <c r="W57">
        <v>0.33829411247800001</v>
      </c>
      <c r="X57">
        <v>0.27155134764299999</v>
      </c>
      <c r="Y57">
        <v>0.299033316572</v>
      </c>
      <c r="Z57">
        <v>0.33675119054500002</v>
      </c>
      <c r="AA57">
        <v>0.299879405672</v>
      </c>
      <c r="AB57">
        <v>0.29718226769400002</v>
      </c>
    </row>
    <row r="58" spans="1:28" x14ac:dyDescent="0.3">
      <c r="A58" t="s">
        <v>28</v>
      </c>
      <c r="B58" t="s">
        <v>106</v>
      </c>
      <c r="C58" t="s">
        <v>107</v>
      </c>
      <c r="D58" t="s">
        <v>109</v>
      </c>
      <c r="E58">
        <v>0.292378819585</v>
      </c>
      <c r="F58">
        <v>0.29680961050499999</v>
      </c>
      <c r="G58">
        <v>0.33681956255899997</v>
      </c>
      <c r="H58">
        <v>0.28192681887999999</v>
      </c>
      <c r="I58">
        <v>0.28294469544400003</v>
      </c>
      <c r="J58">
        <v>0.334887548195</v>
      </c>
      <c r="K58">
        <v>0.30516061717600002</v>
      </c>
      <c r="L58">
        <v>0.27374353279800001</v>
      </c>
      <c r="M58">
        <v>0.26370864138099998</v>
      </c>
      <c r="N58">
        <v>0.26626926703999998</v>
      </c>
      <c r="O58">
        <v>0.27659341881400001</v>
      </c>
      <c r="P58">
        <v>0.28948299723999998</v>
      </c>
      <c r="Q58">
        <v>0.28853902962400002</v>
      </c>
      <c r="R58">
        <v>0.27773867893400001</v>
      </c>
      <c r="S58">
        <v>0.27433954314800002</v>
      </c>
      <c r="T58">
        <v>0.30965766097199998</v>
      </c>
      <c r="U58">
        <v>0.28012630429599999</v>
      </c>
      <c r="V58">
        <v>0.29615038978199998</v>
      </c>
      <c r="W58">
        <v>0.33394531753399997</v>
      </c>
      <c r="X58">
        <v>0.27529187429800001</v>
      </c>
      <c r="Y58">
        <v>0.27317309184799998</v>
      </c>
      <c r="Z58">
        <v>0.33755949923900003</v>
      </c>
      <c r="AA58">
        <v>0.30012646964099998</v>
      </c>
      <c r="AB58">
        <v>0.296195695772</v>
      </c>
    </row>
    <row r="59" spans="1:28" x14ac:dyDescent="0.3">
      <c r="A59" t="s">
        <v>29</v>
      </c>
      <c r="B59" t="s">
        <v>106</v>
      </c>
      <c r="C59" t="s">
        <v>107</v>
      </c>
      <c r="D59" t="s">
        <v>109</v>
      </c>
      <c r="E59">
        <v>0.28970228759099997</v>
      </c>
      <c r="F59">
        <v>0.29776844047599998</v>
      </c>
      <c r="G59">
        <v>0.32886952411699999</v>
      </c>
      <c r="H59">
        <v>0.27752948079599998</v>
      </c>
      <c r="I59">
        <v>0.28453805324300002</v>
      </c>
      <c r="J59">
        <v>0.337265742614</v>
      </c>
      <c r="K59">
        <v>0.2972770039</v>
      </c>
      <c r="L59">
        <v>0.27687742361700002</v>
      </c>
      <c r="M59">
        <v>0.25934625138299999</v>
      </c>
      <c r="N59">
        <v>0.26827265186299998</v>
      </c>
      <c r="O59">
        <v>0.27514644907199998</v>
      </c>
      <c r="P59">
        <v>0.28399193924900001</v>
      </c>
      <c r="Q59">
        <v>0.28578455340800002</v>
      </c>
      <c r="R59">
        <v>0.28146311907799998</v>
      </c>
      <c r="S59">
        <v>0.26954015496099998</v>
      </c>
      <c r="T59">
        <v>7.2526942464999994E-2</v>
      </c>
      <c r="U59">
        <v>0.282786104456</v>
      </c>
      <c r="V59">
        <v>0.30145884190900002</v>
      </c>
      <c r="W59">
        <v>0.329485837522</v>
      </c>
      <c r="X59">
        <v>0.27424892049299998</v>
      </c>
      <c r="Y59">
        <v>0.28613848162200001</v>
      </c>
      <c r="Z59">
        <v>0.32993452506499998</v>
      </c>
      <c r="AA59">
        <v>0.29662418353499997</v>
      </c>
      <c r="AB59">
        <v>0.289422458592</v>
      </c>
    </row>
    <row r="60" spans="1:28" x14ac:dyDescent="0.3">
      <c r="A60" t="s">
        <v>31</v>
      </c>
      <c r="B60" t="s">
        <v>106</v>
      </c>
      <c r="C60" t="s">
        <v>107</v>
      </c>
      <c r="D60" t="s">
        <v>109</v>
      </c>
      <c r="E60">
        <v>0.29062667192199998</v>
      </c>
      <c r="F60">
        <v>0.29792011569299998</v>
      </c>
      <c r="G60">
        <v>0.331219206155</v>
      </c>
      <c r="H60">
        <v>0.28178885049300001</v>
      </c>
      <c r="I60">
        <v>0.279819026227</v>
      </c>
      <c r="J60">
        <v>0.331233093393</v>
      </c>
      <c r="K60">
        <v>0.29859051917599999</v>
      </c>
      <c r="L60">
        <v>0.281997329046</v>
      </c>
      <c r="M60">
        <v>0.25764462712899999</v>
      </c>
      <c r="N60">
        <v>0.26716457041300001</v>
      </c>
      <c r="O60">
        <v>0.27383967843500001</v>
      </c>
      <c r="P60">
        <v>0.29038381294999999</v>
      </c>
      <c r="Q60">
        <v>0.28609455407599998</v>
      </c>
      <c r="R60">
        <v>0.27253520796800002</v>
      </c>
      <c r="S60">
        <v>0.26308535763500002</v>
      </c>
      <c r="T60">
        <v>0.271737664677</v>
      </c>
      <c r="U60">
        <v>0.27833039631399997</v>
      </c>
      <c r="V60">
        <v>0.292569171716</v>
      </c>
      <c r="W60">
        <v>0.33623161722900002</v>
      </c>
      <c r="X60">
        <v>0.275575019074</v>
      </c>
      <c r="Y60">
        <v>0.27736884693300001</v>
      </c>
      <c r="Z60">
        <v>0.33472160450600003</v>
      </c>
      <c r="AA60">
        <v>0.298157480714</v>
      </c>
      <c r="AB60">
        <v>0.28978475677900001</v>
      </c>
    </row>
    <row r="61" spans="1:28" x14ac:dyDescent="0.3">
      <c r="A61" t="s">
        <v>33</v>
      </c>
      <c r="B61" t="s">
        <v>106</v>
      </c>
      <c r="C61" t="s">
        <v>107</v>
      </c>
      <c r="D61" t="s">
        <v>109</v>
      </c>
      <c r="E61">
        <v>0.29241564849200002</v>
      </c>
      <c r="F61">
        <v>0.29753069595699999</v>
      </c>
      <c r="G61">
        <v>0.33214535250400001</v>
      </c>
      <c r="H61">
        <v>0.28494020184199997</v>
      </c>
      <c r="I61">
        <v>0.283938365217</v>
      </c>
      <c r="J61">
        <v>0.330706410442</v>
      </c>
      <c r="K61">
        <v>0.307204115768</v>
      </c>
      <c r="L61">
        <v>0.28237315352300002</v>
      </c>
      <c r="M61">
        <v>0.26246319403399998</v>
      </c>
      <c r="N61">
        <v>0.26937924525200002</v>
      </c>
      <c r="O61">
        <v>0.27718161466300001</v>
      </c>
      <c r="P61">
        <v>0.28625139377800002</v>
      </c>
      <c r="Q61">
        <v>0.29318982779500002</v>
      </c>
      <c r="R61">
        <v>0.281590395587</v>
      </c>
      <c r="S61">
        <v>0.26247454953400001</v>
      </c>
      <c r="T61">
        <v>0.26561270689100003</v>
      </c>
      <c r="U61">
        <v>0.28295539359999999</v>
      </c>
      <c r="V61">
        <v>0.30276451971399998</v>
      </c>
      <c r="W61">
        <v>0.33406961822699999</v>
      </c>
      <c r="X61">
        <v>0.281872810473</v>
      </c>
      <c r="Y61">
        <v>0.28598584078700001</v>
      </c>
      <c r="Z61">
        <v>0.33408513331700002</v>
      </c>
      <c r="AA61">
        <v>0.29709883028299999</v>
      </c>
      <c r="AB61">
        <v>0.29287623134000002</v>
      </c>
    </row>
    <row r="62" spans="1:28" x14ac:dyDescent="0.3">
      <c r="A62" t="s">
        <v>34</v>
      </c>
      <c r="B62" t="s">
        <v>106</v>
      </c>
      <c r="C62" t="s">
        <v>107</v>
      </c>
      <c r="D62" t="s">
        <v>109</v>
      </c>
      <c r="E62">
        <v>0.291444529392</v>
      </c>
      <c r="F62">
        <v>0.29442135130399999</v>
      </c>
      <c r="G62">
        <v>0.32664334698399999</v>
      </c>
      <c r="H62">
        <v>0.27876300454699998</v>
      </c>
      <c r="I62">
        <v>0.284466773921</v>
      </c>
      <c r="J62">
        <v>0.33183390914200001</v>
      </c>
      <c r="K62">
        <v>0.305425507185</v>
      </c>
      <c r="L62">
        <v>0.27402573632600002</v>
      </c>
      <c r="M62">
        <v>0.25312193364899999</v>
      </c>
      <c r="N62">
        <v>0.270579017817</v>
      </c>
      <c r="O62">
        <v>0.27510340962399998</v>
      </c>
      <c r="P62">
        <v>0.28653614131999999</v>
      </c>
      <c r="Q62">
        <v>0.29099094464500003</v>
      </c>
      <c r="R62">
        <v>0.27456947409400001</v>
      </c>
      <c r="S62">
        <v>0.26456916249099999</v>
      </c>
      <c r="T62">
        <v>0.26104786292799997</v>
      </c>
      <c r="U62">
        <v>0.28600438437199999</v>
      </c>
      <c r="V62">
        <v>0.29951241086699998</v>
      </c>
      <c r="W62">
        <v>0.33860459336600002</v>
      </c>
      <c r="X62">
        <v>0.273069878195</v>
      </c>
      <c r="Y62">
        <v>0.27612367477600003</v>
      </c>
      <c r="Z62">
        <v>0.325240206117</v>
      </c>
      <c r="AA62">
        <v>0.29657509942100002</v>
      </c>
      <c r="AB62">
        <v>0.29508125761199999</v>
      </c>
    </row>
    <row r="63" spans="1:28" x14ac:dyDescent="0.3">
      <c r="A63" t="s">
        <v>35</v>
      </c>
      <c r="B63" t="s">
        <v>106</v>
      </c>
      <c r="C63" t="s">
        <v>107</v>
      </c>
      <c r="D63" t="s">
        <v>109</v>
      </c>
      <c r="E63">
        <v>0.29750022671699999</v>
      </c>
      <c r="F63">
        <v>0.30905870482199999</v>
      </c>
      <c r="G63">
        <v>0.33596606140800001</v>
      </c>
      <c r="H63">
        <v>0.28870834847799998</v>
      </c>
      <c r="I63">
        <v>0.275809694228</v>
      </c>
      <c r="J63">
        <v>0.34123214757600001</v>
      </c>
      <c r="K63">
        <v>0.30566918673299998</v>
      </c>
      <c r="L63">
        <v>0.28472229152599998</v>
      </c>
      <c r="M63">
        <v>0.270678678389</v>
      </c>
      <c r="N63">
        <v>0.27267532028500002</v>
      </c>
      <c r="O63">
        <v>0.28153177718099998</v>
      </c>
      <c r="P63">
        <v>0.29967423448699998</v>
      </c>
      <c r="Q63">
        <v>0.29727022659000002</v>
      </c>
      <c r="R63">
        <v>0.289110051019</v>
      </c>
      <c r="S63">
        <v>0.267914631977</v>
      </c>
      <c r="T63">
        <v>0.26552888429999999</v>
      </c>
      <c r="U63">
        <v>0.29296364033099997</v>
      </c>
      <c r="V63">
        <v>0.297282141211</v>
      </c>
      <c r="W63">
        <v>0.34535181328499998</v>
      </c>
      <c r="X63">
        <v>0.28172288555300001</v>
      </c>
      <c r="Y63">
        <v>0.28802635566599999</v>
      </c>
      <c r="Z63">
        <v>0.342151299513</v>
      </c>
      <c r="AA63">
        <v>0.30704519736300001</v>
      </c>
      <c r="AB63">
        <v>0.302540591192</v>
      </c>
    </row>
    <row r="64" spans="1:28" x14ac:dyDescent="0.3">
      <c r="A64" t="s">
        <v>112</v>
      </c>
      <c r="B64" t="s">
        <v>106</v>
      </c>
      <c r="C64" t="s">
        <v>107</v>
      </c>
      <c r="D64" t="s">
        <v>109</v>
      </c>
      <c r="E64">
        <v>2.8772608583999999E-2</v>
      </c>
      <c r="F64">
        <v>3.0644338725000001E-2</v>
      </c>
      <c r="G64">
        <v>3.9297113100000003E-2</v>
      </c>
      <c r="H64">
        <v>1.5763954705E-2</v>
      </c>
      <c r="I64">
        <v>1.5488983365E-2</v>
      </c>
      <c r="J64">
        <v>3.7639122713000003E-2</v>
      </c>
      <c r="K64">
        <v>3.2588121733999997E-2</v>
      </c>
      <c r="L64">
        <v>1.2113862281000001E-2</v>
      </c>
      <c r="M64">
        <v>-6.6682871540000004E-3</v>
      </c>
      <c r="N64">
        <v>-1.1944181429999999E-3</v>
      </c>
      <c r="O64">
        <v>1.4008127531E-2</v>
      </c>
      <c r="P64">
        <v>2.7314884325999999E-2</v>
      </c>
      <c r="Q64">
        <v>3.0880361475999998E-2</v>
      </c>
      <c r="R64">
        <v>1.0653314602000001E-2</v>
      </c>
      <c r="S64">
        <v>-2.6459955120000001E-3</v>
      </c>
      <c r="T64">
        <v>9.41384888E-4</v>
      </c>
      <c r="U64">
        <v>1.5582052303000001E-2</v>
      </c>
      <c r="V64">
        <v>3.0875090258000001E-2</v>
      </c>
      <c r="W64">
        <v>3.8486735389999999E-2</v>
      </c>
      <c r="X64">
        <v>1.3328892674E-2</v>
      </c>
      <c r="Y64">
        <v>1.279533968E-2</v>
      </c>
      <c r="Z64">
        <v>3.8594853626E-2</v>
      </c>
      <c r="AA64">
        <v>3.0228926484E-2</v>
      </c>
      <c r="AB64">
        <v>2.6869713611000001E-2</v>
      </c>
    </row>
    <row r="65" spans="2:27" x14ac:dyDescent="0.3">
      <c r="B65" t="s">
        <v>106</v>
      </c>
      <c r="C65" t="s">
        <v>107</v>
      </c>
      <c r="D65" t="s">
        <v>108</v>
      </c>
      <c r="E65">
        <v>0.40150566338900001</v>
      </c>
      <c r="F65">
        <v>5.9607870458999998E-2</v>
      </c>
    </row>
    <row r="66" spans="2:27" x14ac:dyDescent="0.3">
      <c r="B66" t="s">
        <v>106</v>
      </c>
      <c r="C66" t="s">
        <v>107</v>
      </c>
      <c r="D66" t="s">
        <v>108</v>
      </c>
      <c r="E66">
        <v>0.40172516109400003</v>
      </c>
      <c r="F66">
        <v>5.7915109313999999E-2</v>
      </c>
    </row>
    <row r="67" spans="2:27" x14ac:dyDescent="0.3">
      <c r="B67" t="s">
        <v>106</v>
      </c>
      <c r="C67" t="s">
        <v>107</v>
      </c>
      <c r="D67" t="s">
        <v>108</v>
      </c>
      <c r="E67">
        <v>0.40140360939800002</v>
      </c>
      <c r="F67">
        <v>5.7268034198000001E-2</v>
      </c>
    </row>
    <row r="68" spans="2:27" x14ac:dyDescent="0.3">
      <c r="B68" t="s">
        <v>106</v>
      </c>
      <c r="C68" t="s">
        <v>107</v>
      </c>
      <c r="D68" t="s">
        <v>108</v>
      </c>
      <c r="E68">
        <v>0.40233817876799999</v>
      </c>
      <c r="F68">
        <v>5.6668801850999997E-2</v>
      </c>
    </row>
    <row r="69" spans="2:27" x14ac:dyDescent="0.3">
      <c r="B69" t="s">
        <v>106</v>
      </c>
      <c r="C69" t="s">
        <v>107</v>
      </c>
      <c r="D69" t="s">
        <v>108</v>
      </c>
      <c r="E69">
        <v>0.40168508412800003</v>
      </c>
      <c r="F69">
        <v>5.8364087712000003E-2</v>
      </c>
    </row>
    <row r="70" spans="2:27" x14ac:dyDescent="0.3">
      <c r="B70" t="s">
        <v>106</v>
      </c>
      <c r="C70" t="s">
        <v>107</v>
      </c>
      <c r="D70" t="s">
        <v>108</v>
      </c>
      <c r="E70">
        <v>0.40181707331700001</v>
      </c>
      <c r="F70">
        <v>5.8442998861000003E-2</v>
      </c>
    </row>
    <row r="71" spans="2:27" x14ac:dyDescent="0.3">
      <c r="B71" t="s">
        <v>106</v>
      </c>
      <c r="C71" t="s">
        <v>107</v>
      </c>
      <c r="D71" t="s">
        <v>108</v>
      </c>
      <c r="E71">
        <v>0.40201140828100002</v>
      </c>
      <c r="F71">
        <v>5.6422176726000001E-2</v>
      </c>
    </row>
    <row r="72" spans="2:27" x14ac:dyDescent="0.3">
      <c r="B72" t="s">
        <v>106</v>
      </c>
      <c r="C72" t="s">
        <v>107</v>
      </c>
      <c r="D72" t="s">
        <v>108</v>
      </c>
      <c r="E72">
        <v>0.40171160000099998</v>
      </c>
      <c r="F72">
        <v>5.8544838719999999E-2</v>
      </c>
    </row>
    <row r="73" spans="2:27" x14ac:dyDescent="0.3">
      <c r="B73" t="s">
        <v>106</v>
      </c>
      <c r="C73" t="s">
        <v>107</v>
      </c>
      <c r="D73" t="s">
        <v>108</v>
      </c>
      <c r="E73">
        <v>0.40200788819200001</v>
      </c>
      <c r="F73">
        <v>5.7077570405E-2</v>
      </c>
    </row>
    <row r="74" spans="2:27" x14ac:dyDescent="0.3">
      <c r="B74" t="s">
        <v>106</v>
      </c>
      <c r="C74" t="s">
        <v>107</v>
      </c>
      <c r="D74" t="s">
        <v>108</v>
      </c>
      <c r="E74">
        <v>0.40332722295700002</v>
      </c>
      <c r="F74">
        <v>8.3203464985000003E-2</v>
      </c>
    </row>
    <row r="75" spans="2:27" x14ac:dyDescent="0.3">
      <c r="B75" t="s">
        <v>110</v>
      </c>
      <c r="C75" t="s">
        <v>111</v>
      </c>
      <c r="D75">
        <v>3.0543530683999998E-2</v>
      </c>
      <c r="E75">
        <v>3.2346894638000001E-2</v>
      </c>
      <c r="F75">
        <v>4.1135376644E-2</v>
      </c>
      <c r="G75">
        <v>1.5958951488999999E-2</v>
      </c>
      <c r="H75">
        <v>1.6526946011E-2</v>
      </c>
      <c r="I75">
        <v>3.9590077431000001E-2</v>
      </c>
      <c r="J75">
        <v>3.4364663189999999E-2</v>
      </c>
      <c r="K75">
        <v>1.2254248045000001E-2</v>
      </c>
      <c r="L75">
        <v>0</v>
      </c>
      <c r="M75">
        <v>0</v>
      </c>
      <c r="N75">
        <v>1.527535076E-2</v>
      </c>
      <c r="O75">
        <v>2.9006286539999999E-2</v>
      </c>
      <c r="P75">
        <v>3.2599331007999999E-2</v>
      </c>
      <c r="Q75">
        <v>1.1400679241E-2</v>
      </c>
      <c r="R75">
        <v>0</v>
      </c>
      <c r="S75">
        <v>1.4945486420000001E-3</v>
      </c>
      <c r="T75">
        <v>1.6994574432999999E-2</v>
      </c>
      <c r="U75">
        <v>3.2561862848000001E-2</v>
      </c>
      <c r="V75">
        <v>4.0407539924000001E-2</v>
      </c>
      <c r="W75">
        <v>1.4311960992E-2</v>
      </c>
      <c r="X75">
        <v>1.4147445502E-2</v>
      </c>
      <c r="Y75">
        <v>4.0567242349999998E-2</v>
      </c>
      <c r="Z75">
        <v>3.1941402835999999E-2</v>
      </c>
      <c r="AA75">
        <v>2.8557938925000002E-2</v>
      </c>
    </row>
    <row r="76" spans="2:27" x14ac:dyDescent="0.3">
      <c r="B76" t="s">
        <v>110</v>
      </c>
      <c r="C76" t="s">
        <v>111</v>
      </c>
      <c r="D76">
        <v>0.28970228759099997</v>
      </c>
      <c r="E76">
        <v>0.29776844047599998</v>
      </c>
      <c r="F76">
        <v>0.32886952411699999</v>
      </c>
      <c r="G76">
        <v>0.27752948079599998</v>
      </c>
      <c r="H76">
        <v>0.28453805324300002</v>
      </c>
      <c r="I76">
        <v>0.337265742614</v>
      </c>
      <c r="J76">
        <v>0.2972770039</v>
      </c>
      <c r="K76">
        <v>0.27687742361700002</v>
      </c>
      <c r="L76">
        <v>0.25934625138299999</v>
      </c>
      <c r="M76">
        <v>0.26827265186299998</v>
      </c>
      <c r="N76">
        <v>0.27514644907199998</v>
      </c>
      <c r="O76">
        <v>0.28399193924900001</v>
      </c>
      <c r="P76">
        <v>0.28578455340800002</v>
      </c>
      <c r="Q76">
        <v>0.28146311907799998</v>
      </c>
      <c r="R76">
        <v>0.26954015496099998</v>
      </c>
      <c r="S76">
        <v>7.2526942464999994E-2</v>
      </c>
      <c r="T76">
        <v>0.282786104456</v>
      </c>
      <c r="U76">
        <v>0.30145884190900002</v>
      </c>
      <c r="V76">
        <v>0.329485837522</v>
      </c>
      <c r="W76">
        <v>0.27424892049299998</v>
      </c>
      <c r="X76">
        <v>0.28613848162200001</v>
      </c>
      <c r="Y76">
        <v>0.32993452506499998</v>
      </c>
      <c r="Z76">
        <v>0.29662418353499997</v>
      </c>
      <c r="AA76">
        <v>0.28942249021499999</v>
      </c>
    </row>
    <row r="77" spans="2:27" x14ac:dyDescent="0.3">
      <c r="B77" t="s">
        <v>110</v>
      </c>
      <c r="C77" t="s">
        <v>111</v>
      </c>
      <c r="D77">
        <v>0.29016995147899999</v>
      </c>
      <c r="E77">
        <v>0.29746036994500002</v>
      </c>
      <c r="F77">
        <v>0.32757167751100003</v>
      </c>
      <c r="G77">
        <v>0.28566647240800003</v>
      </c>
      <c r="H77">
        <v>0.28692478261799997</v>
      </c>
      <c r="I77">
        <v>0.33596231392800002</v>
      </c>
      <c r="J77">
        <v>0.29772103907000003</v>
      </c>
      <c r="K77">
        <v>0.27648951306399999</v>
      </c>
      <c r="L77">
        <v>0.25871522191700003</v>
      </c>
      <c r="M77">
        <v>0.27234660260499999</v>
      </c>
      <c r="N77">
        <v>0.26970065049300002</v>
      </c>
      <c r="O77">
        <v>0.29522152356300002</v>
      </c>
      <c r="P77">
        <v>0.29200518144799997</v>
      </c>
      <c r="Q77">
        <v>0.28314239261200003</v>
      </c>
      <c r="R77">
        <v>0.257826337169</v>
      </c>
      <c r="S77">
        <v>0.26905242633199999</v>
      </c>
      <c r="T77">
        <v>0.28283051727800002</v>
      </c>
      <c r="U77">
        <v>0.29478897646000002</v>
      </c>
      <c r="V77">
        <v>0.33981413530999999</v>
      </c>
      <c r="W77">
        <v>0.27334001125000001</v>
      </c>
      <c r="X77">
        <v>0.27802377266299999</v>
      </c>
      <c r="Y77">
        <v>0.329621673058</v>
      </c>
      <c r="Z77">
        <v>0.29236592168600001</v>
      </c>
      <c r="AA77">
        <v>0.28928106766099998</v>
      </c>
    </row>
    <row r="78" spans="2:27" x14ac:dyDescent="0.3">
      <c r="B78" t="s">
        <v>110</v>
      </c>
      <c r="C78" t="s">
        <v>111</v>
      </c>
      <c r="D78">
        <v>0.29022046719200001</v>
      </c>
      <c r="E78">
        <v>0.30109143080700002</v>
      </c>
      <c r="F78">
        <v>0.32783109563500001</v>
      </c>
      <c r="G78">
        <v>0.27564565493799997</v>
      </c>
      <c r="H78">
        <v>0.27965273436799998</v>
      </c>
      <c r="I78">
        <v>0.329045834624</v>
      </c>
      <c r="J78">
        <v>0.29946733569099998</v>
      </c>
      <c r="K78">
        <v>0.27513735048900001</v>
      </c>
      <c r="L78">
        <v>0.25922927338700003</v>
      </c>
      <c r="M78">
        <v>0.26742207002500001</v>
      </c>
      <c r="N78">
        <v>0.27422375579199998</v>
      </c>
      <c r="O78">
        <v>0.29287337425900001</v>
      </c>
      <c r="P78">
        <v>0.28416079304000003</v>
      </c>
      <c r="Q78">
        <v>0.273820965129</v>
      </c>
      <c r="R78">
        <v>0.27324405411899999</v>
      </c>
      <c r="S78">
        <v>0.265073842585</v>
      </c>
      <c r="T78">
        <v>0.27696035157799997</v>
      </c>
      <c r="U78">
        <v>0.29379343650200002</v>
      </c>
      <c r="V78">
        <v>0.32849337458900002</v>
      </c>
      <c r="W78">
        <v>0.273977781852</v>
      </c>
      <c r="X78">
        <v>0.28056028080099998</v>
      </c>
      <c r="Y78">
        <v>0.33212623598199997</v>
      </c>
      <c r="Z78">
        <v>0.29445606115799999</v>
      </c>
      <c r="AA78">
        <v>0.28812310284100001</v>
      </c>
    </row>
    <row r="79" spans="2:27" x14ac:dyDescent="0.3">
      <c r="B79" t="s">
        <v>110</v>
      </c>
      <c r="C79" t="s">
        <v>111</v>
      </c>
      <c r="D79">
        <v>0.29062667192199998</v>
      </c>
      <c r="E79">
        <v>0.29792011569299998</v>
      </c>
      <c r="F79">
        <v>0.331219206155</v>
      </c>
      <c r="G79">
        <v>0.28178885049300001</v>
      </c>
      <c r="H79">
        <v>0.279819026227</v>
      </c>
      <c r="I79">
        <v>0.331233093393</v>
      </c>
      <c r="J79">
        <v>0.29859051917599999</v>
      </c>
      <c r="K79">
        <v>0.281997329046</v>
      </c>
      <c r="L79">
        <v>0.25764462712899999</v>
      </c>
      <c r="M79">
        <v>0.26716457041300001</v>
      </c>
      <c r="N79">
        <v>0.27383967843500001</v>
      </c>
      <c r="O79">
        <v>0.29038381294999999</v>
      </c>
      <c r="P79">
        <v>0.28609455407599998</v>
      </c>
      <c r="Q79">
        <v>0.27253520796800002</v>
      </c>
      <c r="R79">
        <v>0.26308535763500002</v>
      </c>
      <c r="S79">
        <v>0.271737664677</v>
      </c>
      <c r="T79">
        <v>0.27833039631399997</v>
      </c>
      <c r="U79">
        <v>0.292569171716</v>
      </c>
      <c r="V79">
        <v>0.33623161722900002</v>
      </c>
      <c r="W79">
        <v>0.275575019074</v>
      </c>
      <c r="X79">
        <v>0.27736884693300001</v>
      </c>
      <c r="Y79">
        <v>0.33472160450600003</v>
      </c>
      <c r="Z79">
        <v>0.298157480714</v>
      </c>
      <c r="AA79">
        <v>0.289784788402</v>
      </c>
    </row>
    <row r="80" spans="2:27" x14ac:dyDescent="0.3">
      <c r="B80" t="s">
        <v>110</v>
      </c>
      <c r="C80" t="s">
        <v>111</v>
      </c>
      <c r="D80">
        <v>0.291444529392</v>
      </c>
      <c r="E80">
        <v>0.29442135130399999</v>
      </c>
      <c r="F80">
        <v>0.32664334698399999</v>
      </c>
      <c r="G80">
        <v>0.27876300454699998</v>
      </c>
      <c r="H80">
        <v>0.284466773921</v>
      </c>
      <c r="I80">
        <v>0.33183390914200001</v>
      </c>
      <c r="J80">
        <v>0.305425507185</v>
      </c>
      <c r="K80">
        <v>0.27402573632600002</v>
      </c>
      <c r="L80">
        <v>0.25312193364899999</v>
      </c>
      <c r="M80">
        <v>0.270579017817</v>
      </c>
      <c r="N80">
        <v>0.27510340962399998</v>
      </c>
      <c r="O80">
        <v>0.28653614131999999</v>
      </c>
      <c r="P80">
        <v>0.29099094464500003</v>
      </c>
      <c r="Q80">
        <v>0.27456947409400001</v>
      </c>
      <c r="R80">
        <v>0.26456916249099999</v>
      </c>
      <c r="S80">
        <v>0.26104786292799997</v>
      </c>
      <c r="T80">
        <v>0.28600438437199999</v>
      </c>
      <c r="U80">
        <v>0.29951241086699998</v>
      </c>
      <c r="V80">
        <v>0.33860459336600002</v>
      </c>
      <c r="W80">
        <v>0.273069878195</v>
      </c>
      <c r="X80">
        <v>0.27612367477600003</v>
      </c>
      <c r="Y80">
        <v>0.325240206117</v>
      </c>
      <c r="Z80">
        <v>0.29657509942100002</v>
      </c>
      <c r="AA80">
        <v>0.29508128923400001</v>
      </c>
    </row>
    <row r="81" spans="2:27" x14ac:dyDescent="0.3">
      <c r="B81" t="s">
        <v>110</v>
      </c>
      <c r="C81" t="s">
        <v>111</v>
      </c>
      <c r="D81">
        <v>0.292378819585</v>
      </c>
      <c r="E81">
        <v>0.29680961050499999</v>
      </c>
      <c r="F81">
        <v>0.33681956255899997</v>
      </c>
      <c r="G81">
        <v>0.28192681887999999</v>
      </c>
      <c r="H81">
        <v>0.28294469544400003</v>
      </c>
      <c r="I81">
        <v>0.334887548195</v>
      </c>
      <c r="J81">
        <v>0.30516061717600002</v>
      </c>
      <c r="K81">
        <v>0.27374353279800001</v>
      </c>
      <c r="L81">
        <v>0.26370864138099998</v>
      </c>
      <c r="M81">
        <v>0.26626926703999998</v>
      </c>
      <c r="N81">
        <v>0.27659341881400001</v>
      </c>
      <c r="O81">
        <v>0.28948299723999998</v>
      </c>
      <c r="P81">
        <v>0.28853902962400002</v>
      </c>
      <c r="Q81">
        <v>0.27773867893400001</v>
      </c>
      <c r="R81">
        <v>0.27433954314800002</v>
      </c>
      <c r="S81">
        <v>0.30965766097199998</v>
      </c>
      <c r="T81">
        <v>0.28012630429599999</v>
      </c>
      <c r="U81">
        <v>0.29615038978199998</v>
      </c>
      <c r="V81">
        <v>0.33394531753399997</v>
      </c>
      <c r="W81">
        <v>0.27529187429800001</v>
      </c>
      <c r="X81">
        <v>0.27317309184799998</v>
      </c>
      <c r="Y81">
        <v>0.33755949923900003</v>
      </c>
      <c r="Z81">
        <v>0.30012646964099998</v>
      </c>
      <c r="AA81">
        <v>0.296195727395</v>
      </c>
    </row>
    <row r="82" spans="2:27" x14ac:dyDescent="0.3">
      <c r="B82" t="s">
        <v>110</v>
      </c>
      <c r="C82" t="s">
        <v>111</v>
      </c>
      <c r="D82">
        <v>0.29241564849200002</v>
      </c>
      <c r="E82">
        <v>0.29753069595699999</v>
      </c>
      <c r="F82">
        <v>0.33214535250400001</v>
      </c>
      <c r="G82">
        <v>0.28494020184199997</v>
      </c>
      <c r="H82">
        <v>0.283938365217</v>
      </c>
      <c r="I82">
        <v>0.330706410442</v>
      </c>
      <c r="J82">
        <v>0.307204115768</v>
      </c>
      <c r="K82">
        <v>0.28237315352300002</v>
      </c>
      <c r="L82">
        <v>0.26246319403399998</v>
      </c>
      <c r="M82">
        <v>0.26937924525200002</v>
      </c>
      <c r="N82">
        <v>0.27718161466300001</v>
      </c>
      <c r="O82">
        <v>0.28625139377800002</v>
      </c>
      <c r="P82">
        <v>0.29318982779500002</v>
      </c>
      <c r="Q82">
        <v>0.281590395587</v>
      </c>
      <c r="R82">
        <v>0.26247454953400001</v>
      </c>
      <c r="S82">
        <v>0.26561270689100003</v>
      </c>
      <c r="T82">
        <v>0.28295539359999999</v>
      </c>
      <c r="U82">
        <v>0.30276451971399998</v>
      </c>
      <c r="V82">
        <v>0.33406961822699999</v>
      </c>
      <c r="W82">
        <v>0.281872810473</v>
      </c>
      <c r="X82">
        <v>0.28598584078700001</v>
      </c>
      <c r="Y82">
        <v>0.33408513331700002</v>
      </c>
      <c r="Z82">
        <v>0.29709883028299999</v>
      </c>
      <c r="AA82">
        <v>0.29287626296300001</v>
      </c>
    </row>
    <row r="83" spans="2:27" x14ac:dyDescent="0.3">
      <c r="B83" t="s">
        <v>110</v>
      </c>
      <c r="C83" t="s">
        <v>111</v>
      </c>
      <c r="D83">
        <v>0.29251434324100001</v>
      </c>
      <c r="E83">
        <v>0.30232326367200002</v>
      </c>
      <c r="F83">
        <v>0.33567042723500001</v>
      </c>
      <c r="G83">
        <v>0.277474992398</v>
      </c>
      <c r="H83">
        <v>0.28704508225300002</v>
      </c>
      <c r="I83">
        <v>0.33320755821800002</v>
      </c>
      <c r="J83">
        <v>0.30062036842200002</v>
      </c>
      <c r="K83">
        <v>0.27788867021199998</v>
      </c>
      <c r="L83">
        <v>0.25992544323599998</v>
      </c>
      <c r="M83">
        <v>0.28456901327299999</v>
      </c>
      <c r="N83">
        <v>0.27765943484</v>
      </c>
      <c r="O83">
        <v>0.290832743753</v>
      </c>
      <c r="P83">
        <v>0.29074894172799998</v>
      </c>
      <c r="Q83">
        <v>0.273773525869</v>
      </c>
      <c r="R83">
        <v>0.28461720652900002</v>
      </c>
      <c r="S83">
        <v>2.5652945845999999E-2</v>
      </c>
      <c r="T83">
        <v>0.29966595207300001</v>
      </c>
      <c r="U83">
        <v>0.29641346524399997</v>
      </c>
      <c r="V83">
        <v>0.33829411247800001</v>
      </c>
      <c r="W83">
        <v>0.27155134764299999</v>
      </c>
      <c r="X83">
        <v>0.299033316572</v>
      </c>
      <c r="Y83">
        <v>0.33675119054500002</v>
      </c>
      <c r="Z83">
        <v>0.299879405672</v>
      </c>
      <c r="AA83">
        <v>0.29718229931700002</v>
      </c>
    </row>
    <row r="84" spans="2:27" x14ac:dyDescent="0.3">
      <c r="B84" t="s">
        <v>110</v>
      </c>
      <c r="C84" t="s">
        <v>111</v>
      </c>
      <c r="D84">
        <v>0.29750022671699999</v>
      </c>
      <c r="E84">
        <v>0.30905870482199999</v>
      </c>
      <c r="F84">
        <v>0.33596606140800001</v>
      </c>
      <c r="G84">
        <v>0.28870834847799998</v>
      </c>
      <c r="H84">
        <v>0.275809694228</v>
      </c>
      <c r="I84">
        <v>0.34123214757600001</v>
      </c>
      <c r="J84">
        <v>0.30566918673299998</v>
      </c>
      <c r="K84">
        <v>0.28472229152599998</v>
      </c>
      <c r="L84">
        <v>0.270678678389</v>
      </c>
      <c r="M84">
        <v>0.27267532028500002</v>
      </c>
      <c r="N84">
        <v>0.28153177718099998</v>
      </c>
      <c r="O84">
        <v>0.29967423448699998</v>
      </c>
      <c r="P84">
        <v>0.29727022659000002</v>
      </c>
      <c r="Q84">
        <v>0.289110051019</v>
      </c>
      <c r="R84">
        <v>0.267914631977</v>
      </c>
      <c r="S84">
        <v>0.26552888429999999</v>
      </c>
      <c r="T84">
        <v>0.29296364033099997</v>
      </c>
      <c r="U84">
        <v>0.297282141211</v>
      </c>
      <c r="V84">
        <v>0.34535181328499998</v>
      </c>
      <c r="W84">
        <v>0.28172288555300001</v>
      </c>
      <c r="X84">
        <v>0.28802635566599999</v>
      </c>
      <c r="Y84">
        <v>0.342151299513</v>
      </c>
      <c r="Z84">
        <v>0.30704519736300001</v>
      </c>
      <c r="AA84">
        <v>0.30254062281499999</v>
      </c>
    </row>
    <row r="85" spans="2:27" x14ac:dyDescent="0.3">
      <c r="B85" t="s">
        <v>110</v>
      </c>
      <c r="C85" t="s">
        <v>107</v>
      </c>
      <c r="D85" t="s">
        <v>108</v>
      </c>
      <c r="E85">
        <v>0.40150566338900001</v>
      </c>
      <c r="F85">
        <v>5.9607870458999998E-2</v>
      </c>
    </row>
    <row r="86" spans="2:27" x14ac:dyDescent="0.3">
      <c r="B86" t="s">
        <v>110</v>
      </c>
      <c r="C86" t="s">
        <v>107</v>
      </c>
      <c r="D86" t="s">
        <v>108</v>
      </c>
      <c r="E86">
        <v>0.40172516109400003</v>
      </c>
      <c r="F86">
        <v>5.7915109313999999E-2</v>
      </c>
    </row>
    <row r="87" spans="2:27" x14ac:dyDescent="0.3">
      <c r="B87" t="s">
        <v>110</v>
      </c>
      <c r="C87" t="s">
        <v>107</v>
      </c>
      <c r="D87" t="s">
        <v>108</v>
      </c>
      <c r="E87">
        <v>0.40140360939800002</v>
      </c>
      <c r="F87">
        <v>5.7268034198000001E-2</v>
      </c>
    </row>
    <row r="88" spans="2:27" x14ac:dyDescent="0.3">
      <c r="B88" t="s">
        <v>110</v>
      </c>
      <c r="C88" t="s">
        <v>107</v>
      </c>
      <c r="D88" t="s">
        <v>108</v>
      </c>
      <c r="E88">
        <v>0.40233817876799999</v>
      </c>
      <c r="F88">
        <v>5.6668801850999997E-2</v>
      </c>
    </row>
    <row r="89" spans="2:27" x14ac:dyDescent="0.3">
      <c r="B89" t="s">
        <v>110</v>
      </c>
      <c r="C89" t="s">
        <v>107</v>
      </c>
      <c r="D89" t="s">
        <v>108</v>
      </c>
      <c r="E89">
        <v>0.40168508412800003</v>
      </c>
      <c r="F89">
        <v>5.8364087712000003E-2</v>
      </c>
    </row>
    <row r="90" spans="2:27" x14ac:dyDescent="0.3">
      <c r="B90" t="s">
        <v>110</v>
      </c>
      <c r="C90" t="s">
        <v>107</v>
      </c>
      <c r="D90" t="s">
        <v>108</v>
      </c>
      <c r="E90">
        <v>0.40181707331700001</v>
      </c>
      <c r="F90">
        <v>5.8442998861000003E-2</v>
      </c>
    </row>
    <row r="91" spans="2:27" x14ac:dyDescent="0.3">
      <c r="B91" t="s">
        <v>110</v>
      </c>
      <c r="C91" t="s">
        <v>107</v>
      </c>
      <c r="D91" t="s">
        <v>108</v>
      </c>
      <c r="E91">
        <v>0.40201140828100002</v>
      </c>
      <c r="F91">
        <v>5.6422176726000001E-2</v>
      </c>
    </row>
    <row r="92" spans="2:27" x14ac:dyDescent="0.3">
      <c r="B92" t="s">
        <v>110</v>
      </c>
      <c r="C92" t="s">
        <v>107</v>
      </c>
      <c r="D92" t="s">
        <v>108</v>
      </c>
      <c r="E92">
        <v>0.40171160000099998</v>
      </c>
      <c r="F92">
        <v>5.8544838719999999E-2</v>
      </c>
    </row>
    <row r="93" spans="2:27" x14ac:dyDescent="0.3">
      <c r="B93" t="s">
        <v>110</v>
      </c>
      <c r="C93" t="s">
        <v>107</v>
      </c>
      <c r="D93" t="s">
        <v>108</v>
      </c>
      <c r="E93">
        <v>0.40200788819200001</v>
      </c>
      <c r="F93">
        <v>5.7077570405E-2</v>
      </c>
    </row>
    <row r="94" spans="2:27" x14ac:dyDescent="0.3">
      <c r="B94" t="s">
        <v>110</v>
      </c>
      <c r="C94" t="s">
        <v>107</v>
      </c>
      <c r="D94" t="s">
        <v>108</v>
      </c>
      <c r="E94">
        <v>0.40347221894000002</v>
      </c>
      <c r="F94">
        <v>8.1869710107000004E-2</v>
      </c>
    </row>
  </sheetData>
  <sortState ref="B55:AB94">
    <sortCondition ref="B55:B94"/>
    <sortCondition ref="D55:D94"/>
  </sortState>
  <mergeCells count="2">
    <mergeCell ref="T24:V24"/>
    <mergeCell ref="W24:Y2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O43"/>
  <sheetViews>
    <sheetView workbookViewId="0">
      <selection activeCell="L15" sqref="L15"/>
    </sheetView>
  </sheetViews>
  <sheetFormatPr defaultRowHeight="14.4" x14ac:dyDescent="0.3"/>
  <sheetData>
    <row r="5" spans="5:15" x14ac:dyDescent="0.3">
      <c r="E5" t="s">
        <v>36</v>
      </c>
      <c r="F5">
        <v>170</v>
      </c>
    </row>
    <row r="6" spans="5:15" x14ac:dyDescent="0.3">
      <c r="E6" t="s">
        <v>37</v>
      </c>
      <c r="F6">
        <v>100</v>
      </c>
    </row>
    <row r="7" spans="5:15" x14ac:dyDescent="0.3">
      <c r="E7" t="s">
        <v>38</v>
      </c>
      <c r="F7">
        <v>25</v>
      </c>
    </row>
    <row r="10" spans="5:15" x14ac:dyDescent="0.3">
      <c r="L10" t="s">
        <v>45</v>
      </c>
    </row>
    <row r="11" spans="5:15" x14ac:dyDescent="0.3">
      <c r="J11" t="s">
        <v>39</v>
      </c>
    </row>
    <row r="12" spans="5:15" x14ac:dyDescent="0.3">
      <c r="E12">
        <v>-100</v>
      </c>
      <c r="F12">
        <f>ATAN(F7/(F7+F5))</f>
        <v>0.12750955821523824</v>
      </c>
      <c r="G12">
        <f>ATAN((F7+F6)/(F7+F5))</f>
        <v>0.57004046369971029</v>
      </c>
      <c r="H12">
        <f>SIN(F12)^3</f>
        <v>2.0563440489224671E-3</v>
      </c>
      <c r="I12">
        <f>SIN(G12)^3</f>
        <v>0.15717209771680796</v>
      </c>
      <c r="J12">
        <f>(I12-H12)</f>
        <v>0.15511575366788549</v>
      </c>
      <c r="L12">
        <f>5000*180/2</f>
        <v>450000</v>
      </c>
      <c r="M12" t="s">
        <v>47</v>
      </c>
    </row>
    <row r="15" spans="5:15" x14ac:dyDescent="0.3">
      <c r="J15">
        <f>SUM(J18:J43)*2*2</f>
        <v>12.423342167138793</v>
      </c>
      <c r="L15">
        <f>L12/J15</f>
        <v>36222.136840946325</v>
      </c>
      <c r="M15" t="s">
        <v>44</v>
      </c>
      <c r="N15">
        <f>L15/60/24</f>
        <v>25.154261695101614</v>
      </c>
      <c r="O15" t="s">
        <v>46</v>
      </c>
    </row>
    <row r="17" spans="5:10" x14ac:dyDescent="0.3">
      <c r="F17" t="s">
        <v>40</v>
      </c>
      <c r="G17" t="s">
        <v>41</v>
      </c>
      <c r="H17" t="s">
        <v>42</v>
      </c>
      <c r="I17" t="s">
        <v>42</v>
      </c>
      <c r="J17" t="s">
        <v>43</v>
      </c>
    </row>
    <row r="18" spans="5:10" x14ac:dyDescent="0.3">
      <c r="E18">
        <v>-50</v>
      </c>
      <c r="F18">
        <f>-2*E18+$F$7</f>
        <v>125</v>
      </c>
      <c r="G18">
        <f>$F$6+$F$7</f>
        <v>125</v>
      </c>
      <c r="H18">
        <f>ATAN(F18/($F$5+$F$7))</f>
        <v>0.57004046369971029</v>
      </c>
      <c r="I18">
        <f>ATAN(G18/($F$5+$F$7))</f>
        <v>0.57004046369971029</v>
      </c>
      <c r="J18">
        <f>I18^3-H18^3</f>
        <v>0</v>
      </c>
    </row>
    <row r="19" spans="5:10" x14ac:dyDescent="0.3">
      <c r="E19">
        <v>-48</v>
      </c>
      <c r="F19">
        <f t="shared" ref="F19:F43" si="0">-2*E19+$F$7</f>
        <v>121</v>
      </c>
      <c r="G19">
        <f t="shared" ref="G19:G43" si="1">$F$6+$F$7</f>
        <v>125</v>
      </c>
      <c r="H19">
        <f t="shared" ref="H19:H43" si="2">ATAN(F19/($F$5+$F$7))</f>
        <v>0.55536607025921558</v>
      </c>
      <c r="I19">
        <f t="shared" ref="I19:I43" si="3">ATAN(G19/($F$5+$F$7))</f>
        <v>0.57004046369971029</v>
      </c>
      <c r="J19">
        <f t="shared" ref="J19:J43" si="4">I19^3-H19^3</f>
        <v>1.3940068221756141E-2</v>
      </c>
    </row>
    <row r="20" spans="5:10" x14ac:dyDescent="0.3">
      <c r="E20">
        <v>-46</v>
      </c>
      <c r="F20">
        <f t="shared" si="0"/>
        <v>117</v>
      </c>
      <c r="G20">
        <f t="shared" si="1"/>
        <v>125</v>
      </c>
      <c r="H20">
        <f t="shared" si="2"/>
        <v>0.54041950027058416</v>
      </c>
      <c r="I20">
        <f t="shared" si="3"/>
        <v>0.57004046369971029</v>
      </c>
      <c r="J20">
        <f t="shared" si="4"/>
        <v>2.7401178769071999E-2</v>
      </c>
    </row>
    <row r="21" spans="5:10" x14ac:dyDescent="0.3">
      <c r="E21">
        <v>-44</v>
      </c>
      <c r="F21">
        <f t="shared" si="0"/>
        <v>113</v>
      </c>
      <c r="G21">
        <f t="shared" si="1"/>
        <v>125</v>
      </c>
      <c r="H21">
        <f t="shared" si="2"/>
        <v>0.52519997534676854</v>
      </c>
      <c r="I21">
        <f t="shared" si="3"/>
        <v>0.57004046369971029</v>
      </c>
      <c r="J21">
        <f t="shared" si="4"/>
        <v>4.0363900160649946E-2</v>
      </c>
    </row>
    <row r="22" spans="5:10" x14ac:dyDescent="0.3">
      <c r="E22">
        <v>-42</v>
      </c>
      <c r="F22">
        <f t="shared" si="0"/>
        <v>109</v>
      </c>
      <c r="G22">
        <f t="shared" si="1"/>
        <v>125</v>
      </c>
      <c r="H22">
        <f t="shared" si="2"/>
        <v>0.50970719412688892</v>
      </c>
      <c r="I22">
        <f t="shared" si="3"/>
        <v>0.57004046369971029</v>
      </c>
      <c r="J22">
        <f t="shared" si="4"/>
        <v>5.2809788040890648E-2</v>
      </c>
    </row>
    <row r="23" spans="5:10" x14ac:dyDescent="0.3">
      <c r="E23">
        <v>-40</v>
      </c>
      <c r="F23">
        <f t="shared" si="0"/>
        <v>105</v>
      </c>
      <c r="G23">
        <f t="shared" si="1"/>
        <v>125</v>
      </c>
      <c r="H23">
        <f t="shared" si="2"/>
        <v>0.49394136891958118</v>
      </c>
      <c r="I23">
        <f t="shared" si="3"/>
        <v>0.57004046369971029</v>
      </c>
      <c r="J23">
        <f t="shared" si="4"/>
        <v>6.4721577956671938E-2</v>
      </c>
    </row>
    <row r="24" spans="5:10" x14ac:dyDescent="0.3">
      <c r="E24">
        <v>-38</v>
      </c>
      <c r="F24">
        <f t="shared" si="0"/>
        <v>101</v>
      </c>
      <c r="G24">
        <f t="shared" si="1"/>
        <v>125</v>
      </c>
      <c r="H24">
        <f t="shared" si="2"/>
        <v>0.47790326237158359</v>
      </c>
      <c r="I24">
        <f t="shared" si="3"/>
        <v>0.57004046369971029</v>
      </c>
      <c r="J24">
        <f t="shared" si="4"/>
        <v>7.6083386350140225E-2</v>
      </c>
    </row>
    <row r="25" spans="5:10" x14ac:dyDescent="0.3">
      <c r="E25">
        <v>-36</v>
      </c>
      <c r="F25">
        <f t="shared" si="0"/>
        <v>97</v>
      </c>
      <c r="G25">
        <f t="shared" si="1"/>
        <v>125</v>
      </c>
      <c r="H25">
        <f t="shared" si="2"/>
        <v>0.46159422379642007</v>
      </c>
      <c r="I25">
        <f t="shared" si="3"/>
        <v>0.57004046369971029</v>
      </c>
      <c r="J25">
        <f t="shared" si="4"/>
        <v>8.6880918111881436E-2</v>
      </c>
    </row>
    <row r="26" spans="5:10" x14ac:dyDescent="0.3">
      <c r="E26">
        <v>-34</v>
      </c>
      <c r="F26">
        <f t="shared" si="0"/>
        <v>93</v>
      </c>
      <c r="G26">
        <f t="shared" si="1"/>
        <v>125</v>
      </c>
      <c r="H26">
        <f t="shared" si="2"/>
        <v>0.44501622475554137</v>
      </c>
      <c r="I26">
        <f t="shared" si="3"/>
        <v>0.57004046369971029</v>
      </c>
      <c r="J26">
        <f t="shared" si="4"/>
        <v>9.7101678694894153E-2</v>
      </c>
    </row>
    <row r="27" spans="5:10" x14ac:dyDescent="0.3">
      <c r="E27">
        <v>-32</v>
      </c>
      <c r="F27">
        <f t="shared" si="0"/>
        <v>89</v>
      </c>
      <c r="G27">
        <f t="shared" si="1"/>
        <v>125</v>
      </c>
      <c r="H27">
        <f t="shared" si="2"/>
        <v>0.42817189344338946</v>
      </c>
      <c r="I27">
        <f t="shared" si="3"/>
        <v>0.57004046369971029</v>
      </c>
      <c r="J27">
        <f t="shared" si="4"/>
        <v>0.10673518843849014</v>
      </c>
    </row>
    <row r="28" spans="5:10" x14ac:dyDescent="0.3">
      <c r="E28">
        <v>-30</v>
      </c>
      <c r="F28">
        <f t="shared" si="0"/>
        <v>85</v>
      </c>
      <c r="G28">
        <f t="shared" si="1"/>
        <v>125</v>
      </c>
      <c r="H28">
        <f t="shared" si="2"/>
        <v>0.41106454738986442</v>
      </c>
      <c r="I28">
        <f t="shared" si="3"/>
        <v>0.57004046369971029</v>
      </c>
      <c r="J28">
        <f t="shared" si="4"/>
        <v>0.11577319640164815</v>
      </c>
    </row>
    <row r="29" spans="5:10" x14ac:dyDescent="0.3">
      <c r="E29">
        <v>-28</v>
      </c>
      <c r="F29">
        <f t="shared" si="0"/>
        <v>81</v>
      </c>
      <c r="G29">
        <f t="shared" si="1"/>
        <v>125</v>
      </c>
      <c r="H29">
        <f t="shared" si="2"/>
        <v>0.39369822396002424</v>
      </c>
      <c r="I29">
        <f t="shared" si="3"/>
        <v>0.57004046369971029</v>
      </c>
      <c r="J29">
        <f t="shared" si="4"/>
        <v>0.12420989066818711</v>
      </c>
    </row>
    <row r="30" spans="5:10" x14ac:dyDescent="0.3">
      <c r="E30">
        <v>-26</v>
      </c>
      <c r="F30">
        <f t="shared" si="0"/>
        <v>77</v>
      </c>
      <c r="G30">
        <f t="shared" si="1"/>
        <v>125</v>
      </c>
      <c r="H30">
        <f t="shared" si="2"/>
        <v>0.37607770810311603</v>
      </c>
      <c r="I30">
        <f t="shared" si="3"/>
        <v>0.57004046369971029</v>
      </c>
      <c r="J30">
        <f t="shared" si="4"/>
        <v>0.13204210177366443</v>
      </c>
    </row>
    <row r="31" spans="5:10" x14ac:dyDescent="0.3">
      <c r="E31">
        <v>-24</v>
      </c>
      <c r="F31">
        <f t="shared" si="0"/>
        <v>73</v>
      </c>
      <c r="G31">
        <f t="shared" si="1"/>
        <v>125</v>
      </c>
      <c r="H31">
        <f t="shared" si="2"/>
        <v>0.35820855678283969</v>
      </c>
      <c r="I31">
        <f t="shared" si="3"/>
        <v>0.57004046369971029</v>
      </c>
      <c r="J31">
        <f t="shared" si="4"/>
        <v>0.13926949562972607</v>
      </c>
    </row>
    <row r="32" spans="5:10" x14ac:dyDescent="0.3">
      <c r="E32">
        <v>-22</v>
      </c>
      <c r="F32">
        <f t="shared" si="0"/>
        <v>69</v>
      </c>
      <c r="G32">
        <f t="shared" si="1"/>
        <v>125</v>
      </c>
      <c r="H32">
        <f t="shared" si="2"/>
        <v>0.34009711950976246</v>
      </c>
      <c r="I32">
        <f t="shared" si="3"/>
        <v>0.57004046369971029</v>
      </c>
      <c r="J32">
        <f t="shared" si="4"/>
        <v>0.14589475210023081</v>
      </c>
    </row>
    <row r="33" spans="5:10" x14ac:dyDescent="0.3">
      <c r="E33">
        <v>-20</v>
      </c>
      <c r="F33">
        <f t="shared" si="0"/>
        <v>65</v>
      </c>
      <c r="G33">
        <f t="shared" si="1"/>
        <v>125</v>
      </c>
      <c r="H33">
        <f t="shared" si="2"/>
        <v>0.32175055439664219</v>
      </c>
      <c r="I33">
        <f t="shared" si="3"/>
        <v>0.57004046369971029</v>
      </c>
      <c r="J33">
        <f t="shared" si="4"/>
        <v>0.15192372522978925</v>
      </c>
    </row>
    <row r="34" spans="5:10" x14ac:dyDescent="0.3">
      <c r="E34">
        <v>-18</v>
      </c>
      <c r="F34">
        <f t="shared" si="0"/>
        <v>61</v>
      </c>
      <c r="G34">
        <f t="shared" si="1"/>
        <v>125</v>
      </c>
      <c r="H34">
        <f t="shared" si="2"/>
        <v>0.30317683916959459</v>
      </c>
      <c r="I34">
        <f t="shared" si="3"/>
        <v>0.57004046369971029</v>
      </c>
      <c r="J34">
        <f t="shared" si="4"/>
        <v>0.15736558105415005</v>
      </c>
    </row>
    <row r="35" spans="5:10" x14ac:dyDescent="0.3">
      <c r="E35">
        <v>-16</v>
      </c>
      <c r="F35">
        <f t="shared" si="0"/>
        <v>57</v>
      </c>
      <c r="G35">
        <f t="shared" si="1"/>
        <v>125</v>
      </c>
      <c r="H35">
        <f t="shared" si="2"/>
        <v>0.28438477659385886</v>
      </c>
      <c r="I35">
        <f t="shared" si="3"/>
        <v>0.57004046369971029</v>
      </c>
      <c r="J35">
        <f t="shared" si="4"/>
        <v>0.16223290894696632</v>
      </c>
    </row>
    <row r="36" spans="5:10" x14ac:dyDescent="0.3">
      <c r="E36">
        <v>-14</v>
      </c>
      <c r="F36">
        <f t="shared" si="0"/>
        <v>53</v>
      </c>
      <c r="G36">
        <f t="shared" si="1"/>
        <v>125</v>
      </c>
      <c r="H36">
        <f t="shared" si="2"/>
        <v>0.26538399381340222</v>
      </c>
      <c r="I36">
        <f t="shared" si="3"/>
        <v>0.57004046369971029</v>
      </c>
      <c r="J36">
        <f t="shared" si="4"/>
        <v>0.16654180259097404</v>
      </c>
    </row>
    <row r="37" spans="5:10" x14ac:dyDescent="0.3">
      <c r="E37">
        <v>-12</v>
      </c>
      <c r="F37">
        <f t="shared" si="0"/>
        <v>49</v>
      </c>
      <c r="G37">
        <f t="shared" si="1"/>
        <v>125</v>
      </c>
      <c r="H37">
        <f t="shared" si="2"/>
        <v>0.24618493515939638</v>
      </c>
      <c r="I37">
        <f t="shared" si="3"/>
        <v>0.57004046369971029</v>
      </c>
      <c r="J37">
        <f t="shared" si="4"/>
        <v>0.17031190691298487</v>
      </c>
    </row>
    <row r="38" spans="5:10" x14ac:dyDescent="0.3">
      <c r="E38">
        <v>-10</v>
      </c>
      <c r="F38">
        <f t="shared" si="0"/>
        <v>45</v>
      </c>
      <c r="G38">
        <f t="shared" si="1"/>
        <v>125</v>
      </c>
      <c r="H38">
        <f t="shared" si="2"/>
        <v>0.22679884805388589</v>
      </c>
      <c r="I38">
        <f t="shared" si="3"/>
        <v>0.57004046369971029</v>
      </c>
      <c r="J38">
        <f t="shared" si="4"/>
        <v>0.17356642769731484</v>
      </c>
    </row>
    <row r="39" spans="5:10" x14ac:dyDescent="0.3">
      <c r="E39">
        <v>-8</v>
      </c>
      <c r="F39">
        <f t="shared" si="0"/>
        <v>41</v>
      </c>
      <c r="G39">
        <f t="shared" si="1"/>
        <v>125</v>
      </c>
      <c r="H39">
        <f t="shared" si="2"/>
        <v>0.20723776172139238</v>
      </c>
      <c r="I39">
        <f t="shared" si="3"/>
        <v>0.57004046369971029</v>
      </c>
      <c r="J39">
        <f t="shared" si="4"/>
        <v>0.17633210109300995</v>
      </c>
    </row>
    <row r="40" spans="5:10" x14ac:dyDescent="0.3">
      <c r="E40">
        <v>-6</v>
      </c>
      <c r="F40">
        <f t="shared" si="0"/>
        <v>37</v>
      </c>
      <c r="G40">
        <f t="shared" si="1"/>
        <v>125</v>
      </c>
      <c r="H40">
        <f t="shared" si="2"/>
        <v>0.18751445852181417</v>
      </c>
      <c r="I40">
        <f t="shared" si="3"/>
        <v>0.57004046369971029</v>
      </c>
      <c r="J40">
        <f t="shared" si="4"/>
        <v>0.17863912085316005</v>
      </c>
    </row>
    <row r="41" spans="5:10" x14ac:dyDescent="0.3">
      <c r="E41">
        <v>-4</v>
      </c>
      <c r="F41">
        <f t="shared" si="0"/>
        <v>33</v>
      </c>
      <c r="G41">
        <f t="shared" si="1"/>
        <v>125</v>
      </c>
      <c r="H41">
        <f t="shared" si="2"/>
        <v>0.16764243783121571</v>
      </c>
      <c r="I41">
        <f t="shared" si="3"/>
        <v>0.57004046369971029</v>
      </c>
      <c r="J41">
        <f t="shared" si="4"/>
        <v>0.18052102188089045</v>
      </c>
    </row>
    <row r="42" spans="5:10" x14ac:dyDescent="0.3">
      <c r="E42">
        <v>-2</v>
      </c>
      <c r="F42">
        <f t="shared" si="0"/>
        <v>29</v>
      </c>
      <c r="G42">
        <f t="shared" si="1"/>
        <v>125</v>
      </c>
      <c r="H42">
        <f t="shared" si="2"/>
        <v>0.14763587252075236</v>
      </c>
      <c r="I42">
        <f t="shared" si="3"/>
        <v>0.57004046369971029</v>
      </c>
      <c r="J42">
        <f t="shared" si="4"/>
        <v>0.18201451949173461</v>
      </c>
    </row>
    <row r="43" spans="5:10" x14ac:dyDescent="0.3">
      <c r="E43">
        <v>0</v>
      </c>
      <c r="F43">
        <f t="shared" si="0"/>
        <v>25</v>
      </c>
      <c r="G43">
        <f t="shared" si="1"/>
        <v>125</v>
      </c>
      <c r="H43">
        <f t="shared" si="2"/>
        <v>0.12750955821523824</v>
      </c>
      <c r="I43">
        <f t="shared" si="3"/>
        <v>0.57004046369971029</v>
      </c>
      <c r="J43">
        <f t="shared" si="4"/>
        <v>0.18315930471582037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Cask</vt:lpstr>
      <vt:lpstr>Data</vt:lpstr>
      <vt:lpstr>FingerPrintUncertainty</vt:lpstr>
      <vt:lpstr>FingerPrint</vt:lpstr>
      <vt:lpstr>Missing-Steel</vt:lpstr>
      <vt:lpstr>Sheet3</vt:lpstr>
      <vt:lpstr>Transmission</vt:lpstr>
      <vt:lpstr>Scatter</vt:lpstr>
      <vt:lpstr>exosure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Christopher</dc:creator>
  <cp:lastModifiedBy>LANL User</cp:lastModifiedBy>
  <dcterms:created xsi:type="dcterms:W3CDTF">2012-03-26T02:29:13Z</dcterms:created>
  <dcterms:modified xsi:type="dcterms:W3CDTF">2018-05-31T19:13:49Z</dcterms:modified>
</cp:coreProperties>
</file>