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bauer/Desktop/JuncoHPG/"/>
    </mc:Choice>
  </mc:AlternateContent>
  <bookViews>
    <workbookView xWindow="1960" yWindow="460" windowWidth="26300" windowHeight="16480" tabRatio="500" activeTab="10"/>
  </bookViews>
  <sheets>
    <sheet name="ReadMe" sheetId="22" r:id="rId1"/>
    <sheet name="hypoGnRH3" sheetId="9" r:id="rId2"/>
    <sheet name="hypoGnIH" sheetId="12" r:id="rId3"/>
    <sheet name="hypoAR" sheetId="4" r:id="rId4"/>
    <sheet name="hypoER" sheetId="3" r:id="rId5"/>
    <sheet name="hypoGR" sheetId="6" r:id="rId6"/>
    <sheet name="hypoMR" sheetId="5" r:id="rId7"/>
    <sheet name="testesGR" sheetId="18" r:id="rId8"/>
    <sheet name="testesMR" sheetId="19" r:id="rId9"/>
    <sheet name="testesLHR" sheetId="20" r:id="rId10"/>
    <sheet name="testesFSH" sheetId="21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9" l="1"/>
  <c r="G2" i="9"/>
  <c r="H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E2" i="18"/>
  <c r="F2" i="18"/>
  <c r="F2" i="5"/>
  <c r="G2" i="5"/>
  <c r="F11" i="5"/>
  <c r="G11" i="5"/>
  <c r="H2" i="5"/>
  <c r="F2" i="6"/>
  <c r="G2" i="6"/>
  <c r="H2" i="6"/>
  <c r="I2" i="6"/>
  <c r="E21" i="21"/>
  <c r="F21" i="21"/>
  <c r="G21" i="21"/>
  <c r="E20" i="21"/>
  <c r="F20" i="21"/>
  <c r="G20" i="21"/>
  <c r="E19" i="21"/>
  <c r="F19" i="21"/>
  <c r="G19" i="21"/>
  <c r="E18" i="21"/>
  <c r="F18" i="21"/>
  <c r="G18" i="21"/>
  <c r="E17" i="21"/>
  <c r="F17" i="21"/>
  <c r="G17" i="21"/>
  <c r="E16" i="21"/>
  <c r="F16" i="21"/>
  <c r="G16" i="21"/>
  <c r="E15" i="21"/>
  <c r="F15" i="21"/>
  <c r="G15" i="21"/>
  <c r="E14" i="21"/>
  <c r="F14" i="21"/>
  <c r="G14" i="21"/>
  <c r="E13" i="21"/>
  <c r="F13" i="21"/>
  <c r="G13" i="21"/>
  <c r="E12" i="21"/>
  <c r="F12" i="21"/>
  <c r="G12" i="21"/>
  <c r="E11" i="21"/>
  <c r="F11" i="21"/>
  <c r="G11" i="21"/>
  <c r="E10" i="21"/>
  <c r="F10" i="21"/>
  <c r="G10" i="21"/>
  <c r="E9" i="21"/>
  <c r="F9" i="21"/>
  <c r="G9" i="21"/>
  <c r="E8" i="21"/>
  <c r="F8" i="21"/>
  <c r="G8" i="21"/>
  <c r="E7" i="21"/>
  <c r="F7" i="21"/>
  <c r="G7" i="21"/>
  <c r="E6" i="21"/>
  <c r="F6" i="21"/>
  <c r="G6" i="21"/>
  <c r="E4" i="21"/>
  <c r="F4" i="21"/>
  <c r="G4" i="21"/>
  <c r="E3" i="21"/>
  <c r="F3" i="21"/>
  <c r="G3" i="21"/>
  <c r="E2" i="21"/>
  <c r="F2" i="21"/>
  <c r="G2" i="21"/>
  <c r="E21" i="20"/>
  <c r="F21" i="20"/>
  <c r="G21" i="20"/>
  <c r="E20" i="20"/>
  <c r="F20" i="20"/>
  <c r="G20" i="20"/>
  <c r="E19" i="20"/>
  <c r="F19" i="20"/>
  <c r="G19" i="20"/>
  <c r="E18" i="20"/>
  <c r="F18" i="20"/>
  <c r="G18" i="20"/>
  <c r="E17" i="20"/>
  <c r="F17" i="20"/>
  <c r="G17" i="20"/>
  <c r="E16" i="20"/>
  <c r="F16" i="20"/>
  <c r="G16" i="20"/>
  <c r="E15" i="20"/>
  <c r="F15" i="20"/>
  <c r="G15" i="20"/>
  <c r="E14" i="20"/>
  <c r="F14" i="20"/>
  <c r="G14" i="20"/>
  <c r="E13" i="20"/>
  <c r="F13" i="20"/>
  <c r="G13" i="20"/>
  <c r="E12" i="20"/>
  <c r="F12" i="20"/>
  <c r="G12" i="20"/>
  <c r="E10" i="20"/>
  <c r="F10" i="20"/>
  <c r="G10" i="20"/>
  <c r="E9" i="20"/>
  <c r="F9" i="20"/>
  <c r="G9" i="20"/>
  <c r="E8" i="20"/>
  <c r="F8" i="20"/>
  <c r="G8" i="20"/>
  <c r="E7" i="20"/>
  <c r="F7" i="20"/>
  <c r="G7" i="20"/>
  <c r="E6" i="20"/>
  <c r="F6" i="20"/>
  <c r="G6" i="20"/>
  <c r="E4" i="20"/>
  <c r="F4" i="20"/>
  <c r="G4" i="20"/>
  <c r="E3" i="20"/>
  <c r="F3" i="20"/>
  <c r="G3" i="20"/>
  <c r="E2" i="20"/>
  <c r="F2" i="20"/>
  <c r="G2" i="20"/>
  <c r="E21" i="19"/>
  <c r="F21" i="19"/>
  <c r="G21" i="19"/>
  <c r="E20" i="19"/>
  <c r="F20" i="19"/>
  <c r="G20" i="19"/>
  <c r="E19" i="19"/>
  <c r="F19" i="19"/>
  <c r="G19" i="19"/>
  <c r="E18" i="19"/>
  <c r="F18" i="19"/>
  <c r="G18" i="19"/>
  <c r="E17" i="19"/>
  <c r="F17" i="19"/>
  <c r="G17" i="19"/>
  <c r="E16" i="19"/>
  <c r="F16" i="19"/>
  <c r="G16" i="19"/>
  <c r="E15" i="19"/>
  <c r="F15" i="19"/>
  <c r="G15" i="19"/>
  <c r="E14" i="19"/>
  <c r="F14" i="19"/>
  <c r="G14" i="19"/>
  <c r="E13" i="19"/>
  <c r="F13" i="19"/>
  <c r="G13" i="19"/>
  <c r="E12" i="19"/>
  <c r="F12" i="19"/>
  <c r="G12" i="19"/>
  <c r="E11" i="19"/>
  <c r="F11" i="19"/>
  <c r="G11" i="19"/>
  <c r="E10" i="19"/>
  <c r="F10" i="19"/>
  <c r="G10" i="19"/>
  <c r="E9" i="19"/>
  <c r="F9" i="19"/>
  <c r="G9" i="19"/>
  <c r="E8" i="19"/>
  <c r="F8" i="19"/>
  <c r="G8" i="19"/>
  <c r="E7" i="19"/>
  <c r="F7" i="19"/>
  <c r="G7" i="19"/>
  <c r="E6" i="19"/>
  <c r="F6" i="19"/>
  <c r="G6" i="19"/>
  <c r="E4" i="19"/>
  <c r="F4" i="19"/>
  <c r="G4" i="19"/>
  <c r="E3" i="19"/>
  <c r="F3" i="19"/>
  <c r="G3" i="19"/>
  <c r="E2" i="19"/>
  <c r="F2" i="19"/>
  <c r="G2" i="19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G2" i="18"/>
  <c r="E3" i="18"/>
  <c r="F3" i="18"/>
  <c r="G3" i="18"/>
  <c r="E4" i="18"/>
  <c r="F4" i="18"/>
  <c r="G4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F11" i="12"/>
  <c r="G11" i="12"/>
  <c r="H11" i="12"/>
  <c r="I11" i="12"/>
  <c r="F12" i="12"/>
  <c r="G12" i="12"/>
  <c r="H12" i="12"/>
  <c r="I12" i="12"/>
  <c r="F13" i="12"/>
  <c r="G13" i="12"/>
  <c r="H13" i="12"/>
  <c r="I13" i="12"/>
  <c r="F14" i="12"/>
  <c r="G14" i="12"/>
  <c r="H14" i="12"/>
  <c r="I14" i="12"/>
  <c r="F15" i="12"/>
  <c r="G15" i="12"/>
  <c r="H15" i="12"/>
  <c r="I15" i="12"/>
  <c r="F16" i="12"/>
  <c r="G16" i="12"/>
  <c r="H16" i="12"/>
  <c r="I16" i="12"/>
  <c r="F17" i="12"/>
  <c r="G17" i="12"/>
  <c r="H17" i="12"/>
  <c r="I17" i="12"/>
  <c r="F18" i="12"/>
  <c r="G18" i="12"/>
  <c r="H18" i="12"/>
  <c r="I18" i="12"/>
  <c r="F19" i="12"/>
  <c r="G19" i="12"/>
  <c r="H19" i="12"/>
  <c r="I19" i="12"/>
  <c r="F20" i="12"/>
  <c r="G20" i="12"/>
  <c r="H20" i="12"/>
  <c r="I20" i="12"/>
  <c r="F2" i="12"/>
  <c r="G2" i="12"/>
  <c r="H2" i="12"/>
  <c r="I2" i="12"/>
  <c r="F3" i="12"/>
  <c r="G3" i="12"/>
  <c r="H3" i="12"/>
  <c r="I3" i="12"/>
  <c r="F4" i="12"/>
  <c r="G4" i="12"/>
  <c r="H4" i="12"/>
  <c r="I4" i="12"/>
  <c r="F5" i="12"/>
  <c r="G5" i="12"/>
  <c r="H5" i="12"/>
  <c r="I5" i="12"/>
  <c r="F6" i="12"/>
  <c r="G6" i="12"/>
  <c r="H6" i="12"/>
  <c r="I6" i="12"/>
  <c r="F7" i="12"/>
  <c r="G7" i="12"/>
  <c r="H7" i="12"/>
  <c r="I7" i="12"/>
  <c r="F8" i="12"/>
  <c r="G8" i="12"/>
  <c r="H8" i="12"/>
  <c r="I8" i="12"/>
  <c r="F9" i="12"/>
  <c r="G9" i="12"/>
  <c r="H9" i="12"/>
  <c r="I9" i="12"/>
  <c r="F10" i="12"/>
  <c r="G10" i="12"/>
  <c r="H10" i="12"/>
  <c r="I10" i="12"/>
  <c r="I2" i="9"/>
  <c r="G11" i="9"/>
  <c r="H11" i="9"/>
  <c r="I11" i="9"/>
  <c r="G12" i="9"/>
  <c r="H12" i="9"/>
  <c r="I1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F11" i="6"/>
  <c r="G11" i="6"/>
  <c r="H11" i="6"/>
  <c r="I11" i="6"/>
  <c r="F12" i="6"/>
  <c r="G12" i="6"/>
  <c r="H12" i="6"/>
  <c r="I12" i="6"/>
  <c r="F13" i="6"/>
  <c r="G13" i="6"/>
  <c r="H13" i="6"/>
  <c r="I13" i="6"/>
  <c r="F14" i="6"/>
  <c r="G14" i="6"/>
  <c r="H14" i="6"/>
  <c r="I14" i="6"/>
  <c r="F15" i="6"/>
  <c r="G15" i="6"/>
  <c r="H15" i="6"/>
  <c r="I15" i="6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17" i="3"/>
  <c r="G17" i="3"/>
  <c r="H17" i="3"/>
  <c r="I17" i="3"/>
  <c r="F18" i="3"/>
  <c r="G18" i="3"/>
  <c r="H18" i="3"/>
  <c r="I18" i="3"/>
  <c r="F19" i="3"/>
  <c r="G19" i="3"/>
  <c r="H19" i="3"/>
  <c r="I19" i="3"/>
  <c r="F20" i="3"/>
  <c r="G20" i="3"/>
  <c r="H20" i="3"/>
  <c r="I20" i="3"/>
  <c r="F11" i="4"/>
  <c r="G11" i="4"/>
  <c r="H11" i="4"/>
  <c r="I11" i="4"/>
  <c r="F12" i="4"/>
  <c r="G12" i="4"/>
  <c r="H12" i="4"/>
  <c r="I12" i="4"/>
  <c r="F13" i="4"/>
  <c r="G13" i="4"/>
  <c r="H13" i="4"/>
  <c r="I13" i="4"/>
  <c r="F14" i="4"/>
  <c r="G14" i="4"/>
  <c r="H14" i="4"/>
  <c r="I14" i="4"/>
  <c r="F15" i="4"/>
  <c r="G15" i="4"/>
  <c r="H15" i="4"/>
  <c r="I15" i="4"/>
  <c r="F16" i="4"/>
  <c r="G16" i="4"/>
  <c r="H16" i="4"/>
  <c r="I16" i="4"/>
  <c r="F17" i="4"/>
  <c r="G17" i="4"/>
  <c r="H17" i="4"/>
  <c r="I17" i="4"/>
  <c r="F18" i="4"/>
  <c r="G18" i="4"/>
  <c r="H18" i="4"/>
  <c r="I18" i="4"/>
  <c r="F19" i="4"/>
  <c r="G19" i="4"/>
  <c r="H19" i="4"/>
  <c r="I19" i="4"/>
  <c r="F20" i="4"/>
  <c r="G20" i="4"/>
  <c r="H20" i="4"/>
  <c r="I20" i="4"/>
  <c r="F2" i="4"/>
  <c r="G2" i="4"/>
  <c r="H2" i="4"/>
  <c r="I2" i="4"/>
  <c r="F3" i="4"/>
  <c r="G3" i="4"/>
  <c r="H3" i="4"/>
  <c r="I3" i="4"/>
  <c r="F4" i="4"/>
  <c r="G4" i="4"/>
  <c r="H4" i="4"/>
  <c r="I4" i="4"/>
  <c r="F5" i="4"/>
  <c r="G5" i="4"/>
  <c r="H5" i="4"/>
  <c r="I5" i="4"/>
  <c r="F6" i="4"/>
  <c r="G6" i="4"/>
  <c r="H6" i="4"/>
  <c r="I6" i="4"/>
  <c r="F7" i="4"/>
  <c r="G7" i="4"/>
  <c r="H7" i="4"/>
  <c r="I7" i="4"/>
  <c r="F8" i="4"/>
  <c r="G8" i="4"/>
  <c r="H8" i="4"/>
  <c r="I8" i="4"/>
  <c r="F9" i="4"/>
  <c r="G9" i="4"/>
  <c r="H9" i="4"/>
  <c r="I9" i="4"/>
  <c r="F10" i="4"/>
  <c r="G10" i="4"/>
  <c r="H10" i="4"/>
  <c r="I10" i="4"/>
  <c r="F4" i="3"/>
  <c r="G4" i="3"/>
  <c r="H4" i="3"/>
  <c r="I4" i="3"/>
  <c r="F4" i="5"/>
  <c r="G4" i="5"/>
  <c r="H4" i="5"/>
  <c r="I4" i="5"/>
  <c r="F4" i="6"/>
  <c r="G4" i="6"/>
  <c r="H4" i="6"/>
  <c r="I4" i="6"/>
  <c r="G4" i="9"/>
  <c r="H4" i="9"/>
  <c r="I4" i="9"/>
  <c r="F3" i="3"/>
  <c r="G3" i="3"/>
  <c r="H3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2" i="3"/>
  <c r="G2" i="3"/>
  <c r="H2" i="3"/>
  <c r="F3" i="5"/>
  <c r="G3" i="5"/>
  <c r="H3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3" i="6"/>
  <c r="G3" i="6"/>
  <c r="H3" i="6"/>
  <c r="F5" i="6"/>
  <c r="G5" i="6"/>
  <c r="H5" i="6"/>
  <c r="F6" i="6"/>
  <c r="G6" i="6"/>
  <c r="H6" i="6"/>
  <c r="F7" i="6"/>
  <c r="G7" i="6"/>
  <c r="H7" i="6"/>
  <c r="F8" i="6"/>
  <c r="G8" i="6"/>
  <c r="H8" i="6"/>
  <c r="F9" i="6"/>
  <c r="G9" i="6"/>
  <c r="H9" i="6"/>
  <c r="F10" i="6"/>
  <c r="G10" i="6"/>
  <c r="H10" i="6"/>
  <c r="G3" i="9"/>
  <c r="H3" i="9"/>
  <c r="G5" i="9"/>
  <c r="H5" i="9"/>
  <c r="G6" i="9"/>
  <c r="H6" i="9"/>
  <c r="G7" i="9"/>
  <c r="H7" i="9"/>
  <c r="G8" i="9"/>
  <c r="H8" i="9"/>
  <c r="G9" i="9"/>
  <c r="H9" i="9"/>
  <c r="G10" i="9"/>
  <c r="H10" i="9"/>
  <c r="I3" i="9"/>
  <c r="I5" i="9"/>
  <c r="I6" i="9"/>
  <c r="I7" i="9"/>
  <c r="I8" i="9"/>
  <c r="I9" i="9"/>
  <c r="I10" i="9"/>
  <c r="I2" i="3"/>
  <c r="I3" i="3"/>
  <c r="I5" i="3"/>
  <c r="I6" i="3"/>
  <c r="I7" i="3"/>
  <c r="I8" i="3"/>
  <c r="I9" i="3"/>
  <c r="I10" i="3"/>
  <c r="I2" i="5"/>
  <c r="I3" i="5"/>
  <c r="I5" i="5"/>
  <c r="I6" i="5"/>
  <c r="I7" i="5"/>
  <c r="I8" i="5"/>
  <c r="I9" i="5"/>
  <c r="I10" i="5"/>
  <c r="I3" i="6"/>
  <c r="I5" i="6"/>
  <c r="I6" i="6"/>
  <c r="I7" i="6"/>
  <c r="I8" i="6"/>
  <c r="I9" i="6"/>
  <c r="I10" i="6"/>
</calcChain>
</file>

<file path=xl/sharedStrings.xml><?xml version="1.0" encoding="utf-8"?>
<sst xmlns="http://schemas.openxmlformats.org/spreadsheetml/2006/main" count="94" uniqueCount="28">
  <si>
    <t>Band</t>
  </si>
  <si>
    <t>ER Ct</t>
  </si>
  <si>
    <t>AR Ct</t>
  </si>
  <si>
    <t>MR Ct</t>
  </si>
  <si>
    <t>GR Ct</t>
  </si>
  <si>
    <t>PPIA Ct</t>
  </si>
  <si>
    <t>RPL4 Ct</t>
  </si>
  <si>
    <t>ref av</t>
  </si>
  <si>
    <t>del ref</t>
  </si>
  <si>
    <t>del del ref</t>
  </si>
  <si>
    <t>ratio ref</t>
  </si>
  <si>
    <t>GnRH Ct</t>
  </si>
  <si>
    <t>GAPDH</t>
  </si>
  <si>
    <t>GnIH Ct</t>
  </si>
  <si>
    <t>Band #</t>
  </si>
  <si>
    <t>POPULATION (resident=1, migrant=2)</t>
  </si>
  <si>
    <t>RPL4</t>
  </si>
  <si>
    <t>.</t>
  </si>
  <si>
    <t>LHR Ct</t>
  </si>
  <si>
    <t>FSHR Ct</t>
  </si>
  <si>
    <t>*The first six tabs each display values for hypothalamic genes</t>
  </si>
  <si>
    <t>*The last four tabs each display values for testicular genes</t>
  </si>
  <si>
    <t>*Band # refers to the USFWS silver, metal band that each, individual bird was banded with</t>
  </si>
  <si>
    <t>*Population refers to residents (Junco hyemalis carolinensis) and migrants (Junco hyemalis hyemalis)</t>
  </si>
  <si>
    <t>*Hypothalamus reference genes were PPIA and GAPDH</t>
  </si>
  <si>
    <t>*The testicular reference gene was RPL4</t>
  </si>
  <si>
    <t>*For details on how qPCR assays were run, assay variation, etc. please see main text and supplementary materials</t>
  </si>
  <si>
    <t>*Note: Hypothalamic genes were run so all individuals were on the same plate. Testicular genes were run so one plate had all genes from the same individual.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</si>
</sst>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C25" sqref="C25"/>
    </sheetView>
  </sheetViews>
  <sheetFormatPr baseColWidth="10" defaultRowHeight="16" x14ac:dyDescent="0.2"/>
  <sheetData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33" sqref="F33"/>
    </sheetView>
  </sheetViews>
  <sheetFormatPr baseColWidth="10" defaultRowHeight="16" x14ac:dyDescent="0.2"/>
  <cols>
    <col min="2" max="2" width="32.6640625" customWidth="1"/>
  </cols>
  <sheetData>
    <row r="1" spans="1:7" x14ac:dyDescent="0.2">
      <c r="A1" t="s">
        <v>0</v>
      </c>
      <c r="B1" t="s">
        <v>15</v>
      </c>
      <c r="C1" s="1" t="s">
        <v>18</v>
      </c>
      <c r="D1" s="1" t="s">
        <v>6</v>
      </c>
      <c r="E1" s="1" t="s">
        <v>8</v>
      </c>
      <c r="F1" s="1" t="s">
        <v>9</v>
      </c>
      <c r="G1" s="1" t="s">
        <v>10</v>
      </c>
    </row>
    <row r="2" spans="1:7" x14ac:dyDescent="0.2">
      <c r="A2">
        <v>232170426</v>
      </c>
      <c r="B2">
        <v>1</v>
      </c>
      <c r="C2">
        <v>27.16</v>
      </c>
      <c r="D2">
        <v>20.85</v>
      </c>
      <c r="E2">
        <f t="shared" ref="E2:E10" si="0">C2-D2</f>
        <v>6.3099999999999987</v>
      </c>
      <c r="F2">
        <f>E2-7.14</f>
        <v>-0.83000000000000096</v>
      </c>
      <c r="G2">
        <f t="shared" ref="G2:G4" si="1">POWER(2,-F2)</f>
        <v>1.7776853623331415</v>
      </c>
    </row>
    <row r="3" spans="1:7" x14ac:dyDescent="0.2">
      <c r="A3">
        <v>232170430</v>
      </c>
      <c r="B3">
        <v>1</v>
      </c>
      <c r="C3">
        <v>28.725000000000001</v>
      </c>
      <c r="D3">
        <v>21.58</v>
      </c>
      <c r="E3">
        <f t="shared" si="0"/>
        <v>7.1450000000000031</v>
      </c>
      <c r="F3">
        <f>E3-6.505</f>
        <v>0.64000000000000323</v>
      </c>
      <c r="G3">
        <f t="shared" si="1"/>
        <v>0.64171294878145069</v>
      </c>
    </row>
    <row r="4" spans="1:7" x14ac:dyDescent="0.2">
      <c r="A4">
        <v>232170431</v>
      </c>
      <c r="B4">
        <v>1</v>
      </c>
      <c r="C4">
        <v>27.87</v>
      </c>
      <c r="D4">
        <v>22.07</v>
      </c>
      <c r="E4">
        <f t="shared" si="0"/>
        <v>5.8000000000000007</v>
      </c>
      <c r="F4">
        <f>E4-6.02</f>
        <v>-0.21999999999999886</v>
      </c>
      <c r="G4">
        <f t="shared" si="1"/>
        <v>1.1647335864684549</v>
      </c>
    </row>
    <row r="5" spans="1:7" x14ac:dyDescent="0.2">
      <c r="A5">
        <v>232170438</v>
      </c>
    </row>
    <row r="6" spans="1:7" x14ac:dyDescent="0.2">
      <c r="A6">
        <v>232170842</v>
      </c>
      <c r="B6">
        <v>1</v>
      </c>
      <c r="C6" s="2">
        <v>27.77</v>
      </c>
      <c r="D6" s="2">
        <v>20.535</v>
      </c>
      <c r="E6">
        <f t="shared" si="0"/>
        <v>7.2349999999999994</v>
      </c>
      <c r="F6">
        <f>E6-6.56</f>
        <v>0.67499999999999982</v>
      </c>
      <c r="G6">
        <f>POWER(2,-F6)</f>
        <v>0.62633221931206406</v>
      </c>
    </row>
    <row r="7" spans="1:7" x14ac:dyDescent="0.2">
      <c r="A7">
        <v>232170844</v>
      </c>
      <c r="B7">
        <v>1</v>
      </c>
      <c r="C7">
        <v>29.114999999999998</v>
      </c>
      <c r="D7">
        <v>21.64</v>
      </c>
      <c r="E7">
        <f t="shared" si="0"/>
        <v>7.4749999999999979</v>
      </c>
      <c r="F7">
        <f>E7-6.85</f>
        <v>0.62499999999999822</v>
      </c>
      <c r="G7">
        <f t="shared" ref="G7:G10" si="2">POWER(2,-F7)</f>
        <v>0.6484197773255056</v>
      </c>
    </row>
    <row r="8" spans="1:7" x14ac:dyDescent="0.2">
      <c r="A8">
        <v>232170845</v>
      </c>
      <c r="B8">
        <v>1</v>
      </c>
      <c r="C8">
        <v>27.614999999999998</v>
      </c>
      <c r="D8">
        <v>21.765000000000001</v>
      </c>
      <c r="E8">
        <f t="shared" si="0"/>
        <v>5.8499999999999979</v>
      </c>
      <c r="F8">
        <f>E8-6.88</f>
        <v>-1.030000000000002</v>
      </c>
      <c r="G8">
        <f t="shared" si="2"/>
        <v>2.0420242514143894</v>
      </c>
    </row>
    <row r="9" spans="1:7" x14ac:dyDescent="0.2">
      <c r="A9">
        <v>232170855</v>
      </c>
      <c r="B9">
        <v>1</v>
      </c>
      <c r="C9" s="2">
        <v>28.465</v>
      </c>
      <c r="D9" s="2">
        <v>21.234999999999999</v>
      </c>
      <c r="E9">
        <f t="shared" si="0"/>
        <v>7.23</v>
      </c>
      <c r="F9">
        <f>E9-6.57</f>
        <v>0.66000000000000014</v>
      </c>
      <c r="G9">
        <f>POWER(2,-F9)</f>
        <v>0.63287829698513998</v>
      </c>
    </row>
    <row r="10" spans="1:7" x14ac:dyDescent="0.2">
      <c r="A10">
        <v>232170861</v>
      </c>
      <c r="B10">
        <v>1</v>
      </c>
      <c r="C10">
        <v>29.155000000000001</v>
      </c>
      <c r="D10">
        <v>22.13</v>
      </c>
      <c r="E10">
        <f t="shared" si="0"/>
        <v>7.0250000000000021</v>
      </c>
      <c r="F10">
        <f>E10-6.3</f>
        <v>0.72500000000000231</v>
      </c>
      <c r="G10">
        <f t="shared" si="2"/>
        <v>0.60499704460964532</v>
      </c>
    </row>
    <row r="11" spans="1:7" x14ac:dyDescent="0.2">
      <c r="A11">
        <v>232170425</v>
      </c>
      <c r="B11">
        <v>2</v>
      </c>
      <c r="C11" s="2" t="s">
        <v>17</v>
      </c>
      <c r="D11" s="2">
        <v>23.06</v>
      </c>
      <c r="E11" s="2" t="s">
        <v>17</v>
      </c>
      <c r="F11" s="2" t="s">
        <v>17</v>
      </c>
      <c r="G11" s="2" t="s">
        <v>17</v>
      </c>
    </row>
    <row r="12" spans="1:7" x14ac:dyDescent="0.2">
      <c r="A12">
        <v>232170438</v>
      </c>
      <c r="B12">
        <v>2</v>
      </c>
      <c r="C12">
        <v>30.42</v>
      </c>
      <c r="D12">
        <v>22.13</v>
      </c>
      <c r="E12">
        <f>C12-D12</f>
        <v>8.2900000000000027</v>
      </c>
      <c r="F12">
        <f>E12-6.3</f>
        <v>1.9900000000000029</v>
      </c>
      <c r="G12">
        <f t="shared" ref="G12:G13" si="3">POWER(2,-F12)</f>
        <v>0.25173888751417922</v>
      </c>
    </row>
    <row r="13" spans="1:7" x14ac:dyDescent="0.2">
      <c r="A13">
        <v>232170471</v>
      </c>
      <c r="B13">
        <v>2</v>
      </c>
      <c r="C13">
        <v>28.335000000000001</v>
      </c>
      <c r="D13">
        <v>21.25</v>
      </c>
      <c r="E13">
        <f>C13-D13</f>
        <v>7.0850000000000009</v>
      </c>
      <c r="F13">
        <f>E13-6.02</f>
        <v>1.0650000000000013</v>
      </c>
      <c r="G13">
        <f t="shared" si="3"/>
        <v>0.47797265879687073</v>
      </c>
    </row>
    <row r="14" spans="1:7" x14ac:dyDescent="0.2">
      <c r="A14">
        <v>232170473</v>
      </c>
      <c r="B14">
        <v>2</v>
      </c>
      <c r="C14" s="2">
        <v>27.36</v>
      </c>
      <c r="D14" s="3">
        <v>20.484999999999999</v>
      </c>
      <c r="E14">
        <f>C14-D14</f>
        <v>6.875</v>
      </c>
      <c r="F14">
        <f>E14-6.56</f>
        <v>0.31500000000000039</v>
      </c>
      <c r="G14">
        <f>POWER(2,-F14)</f>
        <v>0.80385099074315114</v>
      </c>
    </row>
    <row r="15" spans="1:7" x14ac:dyDescent="0.2">
      <c r="A15">
        <v>232170475</v>
      </c>
      <c r="B15">
        <v>2</v>
      </c>
      <c r="C15">
        <v>28.114999999999998</v>
      </c>
      <c r="D15">
        <v>20.63</v>
      </c>
      <c r="E15">
        <f t="shared" ref="E15:E21" si="4">C15-D15</f>
        <v>7.4849999999999994</v>
      </c>
      <c r="F15">
        <f>E15-7.14</f>
        <v>0.34499999999999975</v>
      </c>
      <c r="G15">
        <f>POWER(2,-F15)</f>
        <v>0.78730797656920348</v>
      </c>
    </row>
    <row r="16" spans="1:7" x14ac:dyDescent="0.2">
      <c r="A16">
        <v>232170478</v>
      </c>
      <c r="B16">
        <v>2</v>
      </c>
      <c r="C16">
        <v>28.475000000000001</v>
      </c>
      <c r="D16">
        <v>21.64</v>
      </c>
      <c r="E16">
        <f t="shared" si="4"/>
        <v>6.8350000000000009</v>
      </c>
      <c r="F16">
        <f>E16-6.85</f>
        <v>-1.4999999999998792E-2</v>
      </c>
      <c r="G16">
        <f t="shared" ref="G16:G21" si="5">POWER(2,-F16)</f>
        <v>1.0104514464867629</v>
      </c>
    </row>
    <row r="17" spans="1:7" x14ac:dyDescent="0.2">
      <c r="A17">
        <v>232170815</v>
      </c>
      <c r="B17">
        <v>2</v>
      </c>
      <c r="C17">
        <v>29.545000000000002</v>
      </c>
      <c r="D17">
        <v>21.565000000000001</v>
      </c>
      <c r="E17">
        <f t="shared" si="4"/>
        <v>7.98</v>
      </c>
      <c r="F17">
        <f>E17-6.3</f>
        <v>1.6800000000000006</v>
      </c>
      <c r="G17">
        <f t="shared" si="5"/>
        <v>0.31208263722540286</v>
      </c>
    </row>
    <row r="18" spans="1:7" x14ac:dyDescent="0.2">
      <c r="A18">
        <v>232170817</v>
      </c>
      <c r="B18">
        <v>2</v>
      </c>
      <c r="C18">
        <v>28.72</v>
      </c>
      <c r="D18">
        <v>21.3</v>
      </c>
      <c r="E18">
        <f t="shared" si="4"/>
        <v>7.4199999999999982</v>
      </c>
      <c r="F18">
        <f>E18-7.42</f>
        <v>0</v>
      </c>
      <c r="G18">
        <f t="shared" si="5"/>
        <v>1</v>
      </c>
    </row>
    <row r="19" spans="1:7" x14ac:dyDescent="0.2">
      <c r="A19">
        <v>232170833</v>
      </c>
      <c r="B19">
        <v>2</v>
      </c>
      <c r="C19">
        <v>28.175000000000001</v>
      </c>
      <c r="D19">
        <v>21.32</v>
      </c>
      <c r="E19">
        <f t="shared" si="4"/>
        <v>6.8550000000000004</v>
      </c>
      <c r="F19">
        <f>E19-6.505</f>
        <v>0.35000000000000053</v>
      </c>
      <c r="G19">
        <f t="shared" si="5"/>
        <v>0.78458409789675043</v>
      </c>
    </row>
    <row r="20" spans="1:7" x14ac:dyDescent="0.2">
      <c r="A20">
        <v>232170837</v>
      </c>
      <c r="B20">
        <v>2</v>
      </c>
      <c r="C20">
        <v>27.145</v>
      </c>
      <c r="D20">
        <v>21.11</v>
      </c>
      <c r="E20">
        <f t="shared" si="4"/>
        <v>6.0350000000000001</v>
      </c>
      <c r="F20">
        <f>E20-6.88</f>
        <v>-0.84499999999999975</v>
      </c>
      <c r="G20">
        <f t="shared" si="5"/>
        <v>1.7962647457678682</v>
      </c>
    </row>
    <row r="21" spans="1:7" x14ac:dyDescent="0.2">
      <c r="A21">
        <v>232170853</v>
      </c>
      <c r="B21">
        <v>2</v>
      </c>
      <c r="C21">
        <v>27.62</v>
      </c>
      <c r="D21">
        <v>20.684999999999999</v>
      </c>
      <c r="E21">
        <f t="shared" si="4"/>
        <v>6.9350000000000023</v>
      </c>
      <c r="F21">
        <f>E21-7.14</f>
        <v>-0.20499999999999741</v>
      </c>
      <c r="G21">
        <f t="shared" si="5"/>
        <v>1.1526863467988622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30" sqref="E30"/>
    </sheetView>
  </sheetViews>
  <sheetFormatPr baseColWidth="10" defaultRowHeight="16" x14ac:dyDescent="0.2"/>
  <cols>
    <col min="2" max="2" width="32.83203125" customWidth="1"/>
  </cols>
  <sheetData>
    <row r="1" spans="1:7" x14ac:dyDescent="0.2">
      <c r="A1" t="s">
        <v>0</v>
      </c>
      <c r="B1" t="s">
        <v>15</v>
      </c>
      <c r="C1" s="1" t="s">
        <v>19</v>
      </c>
      <c r="D1" s="1" t="s">
        <v>6</v>
      </c>
      <c r="E1" s="1" t="s">
        <v>8</v>
      </c>
      <c r="F1" s="1" t="s">
        <v>9</v>
      </c>
      <c r="G1" s="1" t="s">
        <v>10</v>
      </c>
    </row>
    <row r="2" spans="1:7" x14ac:dyDescent="0.2">
      <c r="A2">
        <v>232170426</v>
      </c>
      <c r="B2">
        <v>1</v>
      </c>
      <c r="C2">
        <v>28.7</v>
      </c>
      <c r="D2">
        <v>20.85</v>
      </c>
      <c r="E2">
        <f>C2-D2</f>
        <v>7.8499999999999979</v>
      </c>
      <c r="F2">
        <f>E2-7.485</f>
        <v>0.36499999999999755</v>
      </c>
      <c r="G2">
        <f t="shared" ref="G2:G21" si="0">POWER(2,-F2)</f>
        <v>0.77646887500104111</v>
      </c>
    </row>
    <row r="3" spans="1:7" x14ac:dyDescent="0.2">
      <c r="A3">
        <v>232170430</v>
      </c>
      <c r="B3">
        <v>1</v>
      </c>
      <c r="C3">
        <v>29.67</v>
      </c>
      <c r="D3">
        <v>21.58</v>
      </c>
      <c r="E3">
        <f>C3-D3</f>
        <v>8.0900000000000034</v>
      </c>
      <c r="F3">
        <f>E3-7.15</f>
        <v>0.94000000000000306</v>
      </c>
      <c r="G3">
        <f t="shared" si="0"/>
        <v>0.5212328804205596</v>
      </c>
    </row>
    <row r="4" spans="1:7" x14ac:dyDescent="0.2">
      <c r="A4">
        <v>232170431</v>
      </c>
      <c r="B4">
        <v>1</v>
      </c>
      <c r="C4">
        <v>28.95</v>
      </c>
      <c r="D4">
        <v>22.07</v>
      </c>
      <c r="E4">
        <f>C4-D4</f>
        <v>6.879999999999999</v>
      </c>
      <c r="F4">
        <f>E4-6.81</f>
        <v>6.9999999999999396E-2</v>
      </c>
      <c r="G4">
        <f t="shared" si="0"/>
        <v>0.95263799804393767</v>
      </c>
    </row>
    <row r="5" spans="1:7" x14ac:dyDescent="0.2">
      <c r="A5">
        <v>232170438</v>
      </c>
    </row>
    <row r="6" spans="1:7" x14ac:dyDescent="0.2">
      <c r="A6">
        <v>232170842</v>
      </c>
      <c r="B6">
        <v>1</v>
      </c>
      <c r="C6">
        <v>27.29</v>
      </c>
      <c r="D6" s="2">
        <v>20.535</v>
      </c>
      <c r="E6">
        <f t="shared" ref="E6:E21" si="1">C6-D6</f>
        <v>6.754999999999999</v>
      </c>
      <c r="F6">
        <f>E6-7.395</f>
        <v>-0.64000000000000057</v>
      </c>
      <c r="G6">
        <f t="shared" si="0"/>
        <v>1.5583291593210002</v>
      </c>
    </row>
    <row r="7" spans="1:7" x14ac:dyDescent="0.2">
      <c r="A7">
        <v>232170844</v>
      </c>
      <c r="B7">
        <v>1</v>
      </c>
      <c r="C7">
        <v>29.17</v>
      </c>
      <c r="D7" s="2">
        <v>21.64</v>
      </c>
      <c r="E7">
        <f t="shared" si="1"/>
        <v>7.5300000000000011</v>
      </c>
      <c r="F7">
        <f>E7-7.9</f>
        <v>-0.36999999999999922</v>
      </c>
      <c r="G7">
        <f t="shared" si="0"/>
        <v>1.2923528306374916</v>
      </c>
    </row>
    <row r="8" spans="1:7" x14ac:dyDescent="0.2">
      <c r="A8">
        <v>232170845</v>
      </c>
      <c r="B8">
        <v>1</v>
      </c>
      <c r="C8">
        <v>28.015000000000001</v>
      </c>
      <c r="D8" s="2">
        <v>21.765000000000001</v>
      </c>
      <c r="E8">
        <f t="shared" si="1"/>
        <v>6.25</v>
      </c>
      <c r="F8">
        <f>E8-7.115</f>
        <v>-0.86500000000000021</v>
      </c>
      <c r="G8">
        <f t="shared" si="0"/>
        <v>1.8213396671839572</v>
      </c>
    </row>
    <row r="9" spans="1:7" x14ac:dyDescent="0.2">
      <c r="A9">
        <v>232170855</v>
      </c>
      <c r="B9">
        <v>1</v>
      </c>
      <c r="C9">
        <v>28.45</v>
      </c>
      <c r="D9" s="2">
        <v>21.234999999999999</v>
      </c>
      <c r="E9">
        <f t="shared" si="1"/>
        <v>7.2149999999999999</v>
      </c>
      <c r="F9">
        <f>E9-7.395</f>
        <v>-0.17999999999999972</v>
      </c>
      <c r="G9">
        <f t="shared" si="0"/>
        <v>1.1328838852957983</v>
      </c>
    </row>
    <row r="10" spans="1:7" x14ac:dyDescent="0.2">
      <c r="A10">
        <v>232170861</v>
      </c>
      <c r="B10">
        <v>1</v>
      </c>
      <c r="C10">
        <v>30.61</v>
      </c>
      <c r="D10" s="2">
        <v>22.13</v>
      </c>
      <c r="E10">
        <f t="shared" si="1"/>
        <v>8.48</v>
      </c>
      <c r="F10">
        <f>E10-6.665</f>
        <v>1.8150000000000004</v>
      </c>
      <c r="G10">
        <f t="shared" si="0"/>
        <v>0.2842042433090034</v>
      </c>
    </row>
    <row r="11" spans="1:7" x14ac:dyDescent="0.2">
      <c r="A11">
        <v>232170425</v>
      </c>
      <c r="B11">
        <v>2</v>
      </c>
      <c r="C11">
        <v>31.29</v>
      </c>
      <c r="D11" s="2">
        <v>23.06</v>
      </c>
      <c r="E11">
        <f t="shared" si="1"/>
        <v>8.23</v>
      </c>
      <c r="F11">
        <f>E11-7.41</f>
        <v>0.82000000000000028</v>
      </c>
      <c r="G11">
        <f t="shared" si="0"/>
        <v>0.56644194264789927</v>
      </c>
    </row>
    <row r="12" spans="1:7" x14ac:dyDescent="0.2">
      <c r="A12">
        <v>232170438</v>
      </c>
      <c r="B12">
        <v>2</v>
      </c>
      <c r="C12">
        <v>28.6</v>
      </c>
      <c r="D12" s="2">
        <v>22.13</v>
      </c>
      <c r="E12">
        <f t="shared" si="1"/>
        <v>6.4700000000000024</v>
      </c>
      <c r="F12">
        <f>E12-6.665</f>
        <v>-0.19499999999999762</v>
      </c>
      <c r="G12">
        <f t="shared" si="0"/>
        <v>1.1447241605986829</v>
      </c>
    </row>
    <row r="13" spans="1:7" x14ac:dyDescent="0.2">
      <c r="A13">
        <v>232170471</v>
      </c>
      <c r="B13">
        <v>2</v>
      </c>
      <c r="C13">
        <v>28.99</v>
      </c>
      <c r="D13" s="2">
        <v>21.25</v>
      </c>
      <c r="E13">
        <f t="shared" si="1"/>
        <v>7.7399999999999984</v>
      </c>
      <c r="F13">
        <f>E13-6.81</f>
        <v>0.92999999999999883</v>
      </c>
      <c r="G13">
        <f t="shared" si="0"/>
        <v>0.52485834181153401</v>
      </c>
    </row>
    <row r="14" spans="1:7" x14ac:dyDescent="0.2">
      <c r="A14">
        <v>232170473</v>
      </c>
      <c r="B14">
        <v>2</v>
      </c>
      <c r="C14">
        <v>27.605</v>
      </c>
      <c r="D14" s="2">
        <v>20.484999999999999</v>
      </c>
      <c r="E14">
        <f t="shared" si="1"/>
        <v>7.120000000000001</v>
      </c>
      <c r="F14">
        <f>E14-7.395</f>
        <v>-0.27499999999999858</v>
      </c>
      <c r="G14">
        <f t="shared" si="0"/>
        <v>1.2099940892192913</v>
      </c>
    </row>
    <row r="15" spans="1:7" x14ac:dyDescent="0.2">
      <c r="A15">
        <v>232170475</v>
      </c>
      <c r="B15">
        <v>2</v>
      </c>
      <c r="C15">
        <v>27.824999999999999</v>
      </c>
      <c r="D15">
        <v>20.63</v>
      </c>
      <c r="E15">
        <f t="shared" si="1"/>
        <v>7.1950000000000003</v>
      </c>
      <c r="F15">
        <f>E15-7.485</f>
        <v>-0.29000000000000004</v>
      </c>
      <c r="G15">
        <f t="shared" si="0"/>
        <v>1.2226402776920686</v>
      </c>
    </row>
    <row r="16" spans="1:7" x14ac:dyDescent="0.2">
      <c r="A16">
        <v>232170478</v>
      </c>
      <c r="B16">
        <v>2</v>
      </c>
      <c r="C16">
        <v>29.59</v>
      </c>
      <c r="D16">
        <v>21.64</v>
      </c>
      <c r="E16">
        <f t="shared" si="1"/>
        <v>7.9499999999999993</v>
      </c>
      <c r="F16">
        <f>E16-7.9</f>
        <v>4.9999999999998934E-2</v>
      </c>
      <c r="G16">
        <f t="shared" si="0"/>
        <v>0.96593632892484627</v>
      </c>
    </row>
    <row r="17" spans="1:7" x14ac:dyDescent="0.2">
      <c r="A17">
        <v>232170815</v>
      </c>
      <c r="B17">
        <v>2</v>
      </c>
      <c r="C17">
        <v>29.62</v>
      </c>
      <c r="D17">
        <v>21.565000000000001</v>
      </c>
      <c r="E17">
        <f t="shared" si="1"/>
        <v>8.0549999999999997</v>
      </c>
      <c r="F17">
        <f>E17-6.65</f>
        <v>1.4049999999999994</v>
      </c>
      <c r="G17">
        <f t="shared" si="0"/>
        <v>0.37761814639070657</v>
      </c>
    </row>
    <row r="18" spans="1:7" x14ac:dyDescent="0.2">
      <c r="A18">
        <v>232170817</v>
      </c>
      <c r="B18">
        <v>2</v>
      </c>
      <c r="C18">
        <v>29.495000000000001</v>
      </c>
      <c r="D18">
        <v>21.3</v>
      </c>
      <c r="E18">
        <f t="shared" si="1"/>
        <v>8.1950000000000003</v>
      </c>
      <c r="F18">
        <f>E18-8.04</f>
        <v>0.15500000000000114</v>
      </c>
      <c r="G18">
        <f t="shared" si="0"/>
        <v>0.89813237288393366</v>
      </c>
    </row>
    <row r="19" spans="1:7" x14ac:dyDescent="0.2">
      <c r="A19">
        <v>232170833</v>
      </c>
      <c r="B19">
        <v>2</v>
      </c>
      <c r="C19">
        <v>28.725000000000001</v>
      </c>
      <c r="D19">
        <v>21.32</v>
      </c>
      <c r="E19">
        <f t="shared" si="1"/>
        <v>7.4050000000000011</v>
      </c>
      <c r="F19">
        <f>E19-7.15</f>
        <v>0.25500000000000078</v>
      </c>
      <c r="G19">
        <f t="shared" si="0"/>
        <v>0.83798713466794805</v>
      </c>
    </row>
    <row r="20" spans="1:7" x14ac:dyDescent="0.2">
      <c r="A20">
        <v>232170837</v>
      </c>
      <c r="B20">
        <v>2</v>
      </c>
      <c r="C20">
        <v>28.6</v>
      </c>
      <c r="D20">
        <v>21.11</v>
      </c>
      <c r="E20">
        <f t="shared" si="1"/>
        <v>7.490000000000002</v>
      </c>
      <c r="F20">
        <f>E20-7.115</f>
        <v>0.37500000000000178</v>
      </c>
      <c r="G20">
        <f t="shared" si="0"/>
        <v>0.77110541270396948</v>
      </c>
    </row>
    <row r="21" spans="1:7" x14ac:dyDescent="0.2">
      <c r="A21">
        <v>232170853</v>
      </c>
      <c r="B21">
        <v>2</v>
      </c>
      <c r="C21">
        <v>28.734999999999999</v>
      </c>
      <c r="D21">
        <v>20.684999999999999</v>
      </c>
      <c r="E21">
        <f t="shared" si="1"/>
        <v>8.0500000000000007</v>
      </c>
      <c r="F21">
        <f>E21-7.485</f>
        <v>0.56500000000000039</v>
      </c>
      <c r="G21">
        <f t="shared" si="0"/>
        <v>0.67595541651406277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7" sqref="D7:E19"/>
    </sheetView>
  </sheetViews>
  <sheetFormatPr baseColWidth="10" defaultRowHeight="16" x14ac:dyDescent="0.2"/>
  <cols>
    <col min="2" max="2" width="32.6640625" customWidth="1"/>
  </cols>
  <sheetData>
    <row r="1" spans="1:9" x14ac:dyDescent="0.2">
      <c r="A1" t="s">
        <v>14</v>
      </c>
      <c r="B1" t="s">
        <v>15</v>
      </c>
      <c r="C1" s="1" t="s">
        <v>11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31.66</v>
      </c>
      <c r="D2" s="2">
        <v>23.97</v>
      </c>
      <c r="E2" s="2">
        <v>28.76</v>
      </c>
      <c r="F2">
        <f t="shared" ref="F2:F20" si="0">AVERAGE(D2:E2)</f>
        <v>26.365000000000002</v>
      </c>
      <c r="G2">
        <f>C2-F2</f>
        <v>5.2949999999999982</v>
      </c>
      <c r="H2">
        <f>G2-7.395</f>
        <v>-2.1000000000000014</v>
      </c>
      <c r="I2">
        <f>POWER(2,-H2)</f>
        <v>4.2870938501451761</v>
      </c>
    </row>
    <row r="3" spans="1:9" x14ac:dyDescent="0.2">
      <c r="A3">
        <v>232170430</v>
      </c>
      <c r="B3">
        <v>1</v>
      </c>
      <c r="C3">
        <v>32.07</v>
      </c>
      <c r="D3">
        <v>24.48</v>
      </c>
      <c r="E3">
        <v>29.45</v>
      </c>
      <c r="F3">
        <f t="shared" si="0"/>
        <v>26.965</v>
      </c>
      <c r="G3">
        <f t="shared" ref="G3:G20" si="1">C3-F3</f>
        <v>5.1050000000000004</v>
      </c>
      <c r="H3">
        <f t="shared" ref="H3:H20" si="2">G3-7.395</f>
        <v>-2.2899999999999991</v>
      </c>
      <c r="I3">
        <f t="shared" ref="I3:I20" si="3">POWER(2,-H3)</f>
        <v>4.89056111076827</v>
      </c>
    </row>
    <row r="4" spans="1:9" x14ac:dyDescent="0.2">
      <c r="A4">
        <v>232170431</v>
      </c>
      <c r="B4">
        <v>1</v>
      </c>
      <c r="C4">
        <v>31.03</v>
      </c>
      <c r="D4">
        <v>22.43</v>
      </c>
      <c r="E4">
        <v>27.86</v>
      </c>
      <c r="F4">
        <f t="shared" si="0"/>
        <v>25.145</v>
      </c>
      <c r="G4">
        <f t="shared" si="1"/>
        <v>5.8850000000000016</v>
      </c>
      <c r="H4">
        <f t="shared" si="2"/>
        <v>-1.509999999999998</v>
      </c>
      <c r="I4">
        <f t="shared" si="3"/>
        <v>2.8481003911941394</v>
      </c>
    </row>
    <row r="5" spans="1:9" x14ac:dyDescent="0.2">
      <c r="A5">
        <v>232170838</v>
      </c>
      <c r="B5">
        <v>1</v>
      </c>
      <c r="C5">
        <v>30.77</v>
      </c>
      <c r="D5" s="2">
        <v>24.81</v>
      </c>
      <c r="E5" s="2">
        <v>29.9</v>
      </c>
      <c r="F5">
        <f t="shared" si="0"/>
        <v>27.354999999999997</v>
      </c>
      <c r="G5">
        <f t="shared" si="1"/>
        <v>3.4150000000000027</v>
      </c>
      <c r="H5">
        <f t="shared" si="2"/>
        <v>-3.9799999999999969</v>
      </c>
      <c r="I5">
        <f t="shared" si="3"/>
        <v>15.779723271893708</v>
      </c>
    </row>
    <row r="6" spans="1:9" x14ac:dyDescent="0.2">
      <c r="A6">
        <v>232170842</v>
      </c>
      <c r="B6">
        <v>1</v>
      </c>
      <c r="C6">
        <v>31.66</v>
      </c>
      <c r="D6">
        <v>25.26</v>
      </c>
      <c r="E6">
        <v>29.38</v>
      </c>
      <c r="F6">
        <f t="shared" si="0"/>
        <v>27.32</v>
      </c>
      <c r="G6">
        <f t="shared" si="1"/>
        <v>4.34</v>
      </c>
      <c r="H6">
        <f t="shared" si="2"/>
        <v>-3.0549999999999997</v>
      </c>
      <c r="I6">
        <f t="shared" si="3"/>
        <v>8.3108728263813099</v>
      </c>
    </row>
    <row r="7" spans="1:9" x14ac:dyDescent="0.2">
      <c r="A7">
        <v>232170844</v>
      </c>
      <c r="B7">
        <v>1</v>
      </c>
      <c r="C7">
        <v>31.65</v>
      </c>
      <c r="D7" s="2">
        <v>24.45</v>
      </c>
      <c r="E7" s="2">
        <v>28.94</v>
      </c>
      <c r="F7">
        <f t="shared" si="0"/>
        <v>26.695</v>
      </c>
      <c r="G7">
        <f t="shared" si="1"/>
        <v>4.9549999999999983</v>
      </c>
      <c r="H7">
        <f t="shared" si="2"/>
        <v>-2.4400000000000013</v>
      </c>
      <c r="I7">
        <f t="shared" si="3"/>
        <v>5.4264173097906925</v>
      </c>
    </row>
    <row r="8" spans="1:9" x14ac:dyDescent="0.2">
      <c r="A8">
        <v>232170845</v>
      </c>
      <c r="B8">
        <v>1</v>
      </c>
      <c r="C8">
        <v>32.369999999999997</v>
      </c>
      <c r="D8" s="2">
        <v>26.26</v>
      </c>
      <c r="E8" s="2">
        <v>30.91</v>
      </c>
      <c r="F8">
        <f t="shared" si="0"/>
        <v>28.585000000000001</v>
      </c>
      <c r="G8">
        <f t="shared" si="1"/>
        <v>3.7849999999999966</v>
      </c>
      <c r="H8">
        <f t="shared" si="2"/>
        <v>-3.610000000000003</v>
      </c>
      <c r="I8">
        <f t="shared" si="3"/>
        <v>12.210073671684496</v>
      </c>
    </row>
    <row r="9" spans="1:9" x14ac:dyDescent="0.2">
      <c r="A9">
        <v>232170855</v>
      </c>
      <c r="B9">
        <v>1</v>
      </c>
      <c r="C9">
        <v>30.31</v>
      </c>
      <c r="D9" s="2">
        <v>25.81</v>
      </c>
      <c r="E9" s="2">
        <v>31.12</v>
      </c>
      <c r="F9">
        <f t="shared" si="0"/>
        <v>28.465</v>
      </c>
      <c r="G9">
        <f t="shared" si="1"/>
        <v>1.8449999999999989</v>
      </c>
      <c r="H9">
        <f t="shared" si="2"/>
        <v>-5.5500000000000007</v>
      </c>
      <c r="I9">
        <f t="shared" si="3"/>
        <v>46.850742270260035</v>
      </c>
    </row>
    <row r="10" spans="1:9" x14ac:dyDescent="0.2">
      <c r="A10">
        <v>232170861</v>
      </c>
      <c r="B10">
        <v>1</v>
      </c>
      <c r="C10">
        <v>29.86</v>
      </c>
      <c r="D10" s="2">
        <v>25.55</v>
      </c>
      <c r="E10" s="2">
        <v>30.74</v>
      </c>
      <c r="F10">
        <f t="shared" si="0"/>
        <v>28.145</v>
      </c>
      <c r="G10">
        <f t="shared" si="1"/>
        <v>1.7149999999999999</v>
      </c>
      <c r="H10">
        <f t="shared" si="2"/>
        <v>-5.68</v>
      </c>
      <c r="I10">
        <f t="shared" si="3"/>
        <v>51.268472165735787</v>
      </c>
    </row>
    <row r="11" spans="1:9" x14ac:dyDescent="0.2">
      <c r="A11">
        <v>232170425</v>
      </c>
      <c r="B11">
        <v>2</v>
      </c>
      <c r="C11">
        <v>33.119999999999997</v>
      </c>
      <c r="D11" s="2">
        <v>23.33</v>
      </c>
      <c r="E11" s="2">
        <v>28.12</v>
      </c>
      <c r="F11">
        <f t="shared" si="0"/>
        <v>25.725000000000001</v>
      </c>
      <c r="G11">
        <f t="shared" si="1"/>
        <v>7.394999999999996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>
        <v>32.68</v>
      </c>
      <c r="D12" s="2">
        <v>23.38</v>
      </c>
      <c r="E12" s="2">
        <v>28.14</v>
      </c>
      <c r="F12">
        <f t="shared" si="0"/>
        <v>25.759999999999998</v>
      </c>
      <c r="G12">
        <f t="shared" si="1"/>
        <v>6.9200000000000017</v>
      </c>
      <c r="H12">
        <f t="shared" si="2"/>
        <v>-0.47499999999999787</v>
      </c>
      <c r="I12">
        <f t="shared" si="3"/>
        <v>1.389918219842335</v>
      </c>
    </row>
    <row r="13" spans="1:9" x14ac:dyDescent="0.2">
      <c r="A13">
        <v>232170471</v>
      </c>
      <c r="B13">
        <v>2</v>
      </c>
      <c r="C13">
        <v>34.270000000000003</v>
      </c>
      <c r="D13" s="2">
        <v>24.53</v>
      </c>
      <c r="E13" s="2">
        <v>29.91</v>
      </c>
      <c r="F13">
        <f t="shared" si="0"/>
        <v>27.22</v>
      </c>
      <c r="G13">
        <f t="shared" si="1"/>
        <v>7.0500000000000043</v>
      </c>
      <c r="H13">
        <f t="shared" si="2"/>
        <v>-0.34499999999999531</v>
      </c>
      <c r="I13">
        <f t="shared" si="3"/>
        <v>1.2701509825387856</v>
      </c>
    </row>
    <row r="14" spans="1:9" x14ac:dyDescent="0.2">
      <c r="A14">
        <v>232170473</v>
      </c>
      <c r="B14">
        <v>2</v>
      </c>
      <c r="C14">
        <v>31.68</v>
      </c>
      <c r="D14" s="2">
        <v>22.77</v>
      </c>
      <c r="E14" s="2">
        <v>28.36</v>
      </c>
      <c r="F14">
        <f t="shared" si="0"/>
        <v>25.564999999999998</v>
      </c>
      <c r="G14">
        <f t="shared" si="1"/>
        <v>6.115000000000002</v>
      </c>
      <c r="H14">
        <f t="shared" si="2"/>
        <v>-1.2799999999999976</v>
      </c>
      <c r="I14">
        <f t="shared" si="3"/>
        <v>2.4283897687900895</v>
      </c>
    </row>
    <row r="15" spans="1:9" x14ac:dyDescent="0.2">
      <c r="A15">
        <v>232170475</v>
      </c>
      <c r="B15">
        <v>2</v>
      </c>
      <c r="C15">
        <v>32.79</v>
      </c>
      <c r="D15" s="2">
        <v>23.31</v>
      </c>
      <c r="E15" s="2">
        <v>28.78</v>
      </c>
      <c r="F15">
        <f t="shared" si="0"/>
        <v>26.045000000000002</v>
      </c>
      <c r="G15">
        <f t="shared" si="1"/>
        <v>6.7449999999999974</v>
      </c>
      <c r="H15">
        <f t="shared" si="2"/>
        <v>-0.65000000000000213</v>
      </c>
      <c r="I15">
        <f t="shared" si="3"/>
        <v>1.5691681957935038</v>
      </c>
    </row>
    <row r="16" spans="1:9" x14ac:dyDescent="0.2">
      <c r="A16">
        <v>232170478</v>
      </c>
      <c r="B16">
        <v>2</v>
      </c>
      <c r="C16">
        <v>33.83</v>
      </c>
      <c r="D16" s="2">
        <v>23.35</v>
      </c>
      <c r="E16" s="2">
        <v>29.05</v>
      </c>
      <c r="F16">
        <f t="shared" si="0"/>
        <v>26.200000000000003</v>
      </c>
      <c r="G16">
        <f t="shared" si="1"/>
        <v>7.6299999999999955</v>
      </c>
      <c r="H16">
        <f t="shared" si="2"/>
        <v>0.23499999999999588</v>
      </c>
      <c r="I16">
        <f t="shared" si="3"/>
        <v>0.84968499913865259</v>
      </c>
    </row>
    <row r="17" spans="1:9" x14ac:dyDescent="0.2">
      <c r="A17">
        <v>232170815</v>
      </c>
      <c r="B17">
        <v>2</v>
      </c>
      <c r="C17">
        <v>34.340000000000003</v>
      </c>
      <c r="D17" s="2">
        <v>25.81</v>
      </c>
      <c r="E17" s="2">
        <v>29.81</v>
      </c>
      <c r="F17">
        <f t="shared" si="0"/>
        <v>27.81</v>
      </c>
      <c r="G17">
        <f t="shared" si="1"/>
        <v>6.5300000000000047</v>
      </c>
      <c r="H17">
        <f t="shared" si="2"/>
        <v>-0.86499999999999488</v>
      </c>
      <c r="I17">
        <f t="shared" si="3"/>
        <v>1.8213396671839506</v>
      </c>
    </row>
    <row r="18" spans="1:9" x14ac:dyDescent="0.2">
      <c r="A18">
        <v>232170817</v>
      </c>
      <c r="B18">
        <v>2</v>
      </c>
      <c r="C18">
        <v>33.26</v>
      </c>
      <c r="D18" s="2">
        <v>24</v>
      </c>
      <c r="E18" s="2">
        <v>29.88</v>
      </c>
      <c r="F18">
        <f t="shared" si="0"/>
        <v>26.939999999999998</v>
      </c>
      <c r="G18">
        <f t="shared" si="1"/>
        <v>6.32</v>
      </c>
      <c r="H18">
        <f t="shared" si="2"/>
        <v>-1.0749999999999993</v>
      </c>
      <c r="I18">
        <f t="shared" si="3"/>
        <v>2.1067220719096706</v>
      </c>
    </row>
    <row r="19" spans="1:9" x14ac:dyDescent="0.2">
      <c r="A19">
        <v>232170833</v>
      </c>
      <c r="B19">
        <v>2</v>
      </c>
      <c r="C19">
        <v>32.409999999999997</v>
      </c>
      <c r="D19" s="2">
        <v>23.55</v>
      </c>
      <c r="E19" s="2">
        <v>29.38</v>
      </c>
      <c r="F19">
        <f t="shared" si="0"/>
        <v>26.465</v>
      </c>
      <c r="G19">
        <f t="shared" si="1"/>
        <v>5.9449999999999967</v>
      </c>
      <c r="H19">
        <f t="shared" si="2"/>
        <v>-1.4500000000000028</v>
      </c>
      <c r="I19">
        <f t="shared" si="3"/>
        <v>2.7320805135087962</v>
      </c>
    </row>
    <row r="20" spans="1:9" x14ac:dyDescent="0.2">
      <c r="A20">
        <v>232170837</v>
      </c>
      <c r="B20">
        <v>2</v>
      </c>
      <c r="C20">
        <v>33.92</v>
      </c>
      <c r="D20" s="2">
        <v>24.25</v>
      </c>
      <c r="E20" s="2">
        <v>29.57</v>
      </c>
      <c r="F20">
        <f t="shared" si="0"/>
        <v>26.91</v>
      </c>
      <c r="G20">
        <f t="shared" si="1"/>
        <v>7.0100000000000016</v>
      </c>
      <c r="H20">
        <f t="shared" si="2"/>
        <v>-0.38499999999999801</v>
      </c>
      <c r="I20">
        <f t="shared" si="3"/>
        <v>1.3058597870889159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7" sqref="A7:XFD7"/>
    </sheetView>
  </sheetViews>
  <sheetFormatPr baseColWidth="10" defaultRowHeight="16" x14ac:dyDescent="0.2"/>
  <cols>
    <col min="2" max="2" width="31.6640625" customWidth="1"/>
  </cols>
  <sheetData>
    <row r="1" spans="1:9" x14ac:dyDescent="0.2">
      <c r="A1" t="s">
        <v>14</v>
      </c>
      <c r="B1" t="s">
        <v>15</v>
      </c>
      <c r="C1" s="1" t="s">
        <v>13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30.17</v>
      </c>
      <c r="D2">
        <v>23.97</v>
      </c>
      <c r="E2">
        <v>28.76</v>
      </c>
      <c r="F2">
        <f t="shared" ref="F2:F20" si="0">AVERAGE(D2:E2)</f>
        <v>26.365000000000002</v>
      </c>
      <c r="G2">
        <f t="shared" ref="G2:G20" si="1">C2-F2</f>
        <v>3.8049999999999997</v>
      </c>
      <c r="H2">
        <f t="shared" ref="H2:H20" si="2">G2-$G$11</f>
        <v>-1.0399999999999991</v>
      </c>
      <c r="I2">
        <f>POWER(2,-H2)</f>
        <v>2.0562276533121318</v>
      </c>
    </row>
    <row r="3" spans="1:9" x14ac:dyDescent="0.2">
      <c r="A3">
        <v>232170430</v>
      </c>
      <c r="B3">
        <v>1</v>
      </c>
      <c r="C3">
        <v>29.93</v>
      </c>
      <c r="D3">
        <v>24.48</v>
      </c>
      <c r="E3">
        <v>29.45</v>
      </c>
      <c r="F3">
        <f t="shared" si="0"/>
        <v>26.965</v>
      </c>
      <c r="G3">
        <f t="shared" si="1"/>
        <v>2.9649999999999999</v>
      </c>
      <c r="H3">
        <f t="shared" si="2"/>
        <v>-1.879999999999999</v>
      </c>
      <c r="I3">
        <f t="shared" ref="I3:I20" si="3">POWER(2,-H3)</f>
        <v>3.6807506024994971</v>
      </c>
    </row>
    <row r="4" spans="1:9" x14ac:dyDescent="0.2">
      <c r="A4">
        <v>232170431</v>
      </c>
      <c r="B4">
        <v>1</v>
      </c>
      <c r="C4">
        <v>27.79</v>
      </c>
      <c r="D4">
        <v>22.43</v>
      </c>
      <c r="E4">
        <v>27.86</v>
      </c>
      <c r="F4">
        <f t="shared" si="0"/>
        <v>25.145</v>
      </c>
      <c r="G4">
        <f t="shared" si="1"/>
        <v>2.6449999999999996</v>
      </c>
      <c r="H4">
        <f t="shared" si="2"/>
        <v>-2.1999999999999993</v>
      </c>
      <c r="I4">
        <f t="shared" si="3"/>
        <v>4.5947934199881377</v>
      </c>
    </row>
    <row r="5" spans="1:9" x14ac:dyDescent="0.2">
      <c r="A5">
        <v>232170838</v>
      </c>
      <c r="B5">
        <v>1</v>
      </c>
      <c r="C5">
        <v>31.68</v>
      </c>
      <c r="D5">
        <v>24.81</v>
      </c>
      <c r="E5">
        <v>29.9</v>
      </c>
      <c r="F5">
        <f t="shared" si="0"/>
        <v>27.354999999999997</v>
      </c>
      <c r="G5">
        <f t="shared" si="1"/>
        <v>4.3250000000000028</v>
      </c>
      <c r="H5">
        <f t="shared" si="2"/>
        <v>-0.51999999999999602</v>
      </c>
      <c r="I5">
        <f t="shared" si="3"/>
        <v>1.4339552480158235</v>
      </c>
    </row>
    <row r="6" spans="1:9" x14ac:dyDescent="0.2">
      <c r="A6">
        <v>232170842</v>
      </c>
      <c r="B6">
        <v>1</v>
      </c>
      <c r="C6">
        <v>31.21</v>
      </c>
      <c r="D6">
        <v>25.26</v>
      </c>
      <c r="E6">
        <v>29.38</v>
      </c>
      <c r="F6">
        <f t="shared" si="0"/>
        <v>27.32</v>
      </c>
      <c r="G6">
        <f t="shared" si="1"/>
        <v>3.8900000000000006</v>
      </c>
      <c r="H6">
        <f t="shared" si="2"/>
        <v>-0.95499999999999829</v>
      </c>
      <c r="I6">
        <f t="shared" si="3"/>
        <v>1.9385796338701275</v>
      </c>
    </row>
    <row r="7" spans="1:9" x14ac:dyDescent="0.2">
      <c r="A7">
        <v>232170844</v>
      </c>
      <c r="B7">
        <v>1</v>
      </c>
      <c r="C7">
        <v>29.68</v>
      </c>
      <c r="D7">
        <v>24.45</v>
      </c>
      <c r="E7">
        <v>28.94</v>
      </c>
      <c r="F7">
        <f t="shared" si="0"/>
        <v>26.695</v>
      </c>
      <c r="G7">
        <f t="shared" si="1"/>
        <v>2.9849999999999994</v>
      </c>
      <c r="H7">
        <f t="shared" si="2"/>
        <v>-1.8599999999999994</v>
      </c>
      <c r="I7">
        <f t="shared" si="3"/>
        <v>3.6300766212686417</v>
      </c>
    </row>
    <row r="8" spans="1:9" x14ac:dyDescent="0.2">
      <c r="A8">
        <v>232170845</v>
      </c>
      <c r="B8">
        <v>1</v>
      </c>
      <c r="C8">
        <v>32.51</v>
      </c>
      <c r="D8">
        <v>26.26</v>
      </c>
      <c r="E8">
        <v>30.91</v>
      </c>
      <c r="F8">
        <f t="shared" si="0"/>
        <v>28.585000000000001</v>
      </c>
      <c r="G8">
        <f t="shared" si="1"/>
        <v>3.9249999999999972</v>
      </c>
      <c r="H8">
        <f t="shared" si="2"/>
        <v>-0.92000000000000171</v>
      </c>
      <c r="I8">
        <f t="shared" si="3"/>
        <v>1.892115293451194</v>
      </c>
    </row>
    <row r="9" spans="1:9" x14ac:dyDescent="0.2">
      <c r="A9">
        <v>232170855</v>
      </c>
      <c r="B9">
        <v>1</v>
      </c>
      <c r="C9">
        <v>28.34</v>
      </c>
      <c r="D9">
        <v>25.81</v>
      </c>
      <c r="E9">
        <v>31.12</v>
      </c>
      <c r="F9">
        <f t="shared" si="0"/>
        <v>28.465</v>
      </c>
      <c r="G9">
        <f t="shared" si="1"/>
        <v>-0.125</v>
      </c>
      <c r="H9">
        <f t="shared" si="2"/>
        <v>-4.9699999999999989</v>
      </c>
      <c r="I9">
        <f t="shared" si="3"/>
        <v>31.341449522781634</v>
      </c>
    </row>
    <row r="10" spans="1:9" x14ac:dyDescent="0.2">
      <c r="A10">
        <v>232170861</v>
      </c>
      <c r="B10">
        <v>1</v>
      </c>
      <c r="C10">
        <v>29.79</v>
      </c>
      <c r="D10">
        <v>25.55</v>
      </c>
      <c r="E10">
        <v>30.74</v>
      </c>
      <c r="F10">
        <f t="shared" si="0"/>
        <v>28.145</v>
      </c>
      <c r="G10">
        <f t="shared" si="1"/>
        <v>1.6449999999999996</v>
      </c>
      <c r="H10">
        <f t="shared" si="2"/>
        <v>-3.1999999999999993</v>
      </c>
      <c r="I10">
        <f t="shared" si="3"/>
        <v>9.1895868399762737</v>
      </c>
    </row>
    <row r="11" spans="1:9" x14ac:dyDescent="0.2">
      <c r="A11">
        <v>232170425</v>
      </c>
      <c r="B11">
        <v>2</v>
      </c>
      <c r="C11">
        <v>30.57</v>
      </c>
      <c r="D11">
        <v>23.33</v>
      </c>
      <c r="E11">
        <v>28.12</v>
      </c>
      <c r="F11">
        <f t="shared" si="0"/>
        <v>25.725000000000001</v>
      </c>
      <c r="G11">
        <f t="shared" si="1"/>
        <v>4.8449999999999989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>
        <v>29.62</v>
      </c>
      <c r="D12">
        <v>23.38</v>
      </c>
      <c r="E12">
        <v>28.14</v>
      </c>
      <c r="F12">
        <f t="shared" si="0"/>
        <v>25.759999999999998</v>
      </c>
      <c r="G12">
        <f t="shared" si="1"/>
        <v>3.860000000000003</v>
      </c>
      <c r="H12">
        <f t="shared" si="2"/>
        <v>-0.98499999999999588</v>
      </c>
      <c r="I12">
        <f t="shared" si="3"/>
        <v>1.9793133128304081</v>
      </c>
    </row>
    <row r="13" spans="1:9" x14ac:dyDescent="0.2">
      <c r="A13">
        <v>232170471</v>
      </c>
      <c r="B13">
        <v>2</v>
      </c>
      <c r="C13">
        <v>29.77</v>
      </c>
      <c r="D13">
        <v>24.53</v>
      </c>
      <c r="E13">
        <v>29.91</v>
      </c>
      <c r="F13">
        <f t="shared" si="0"/>
        <v>27.22</v>
      </c>
      <c r="G13">
        <f t="shared" si="1"/>
        <v>2.5500000000000007</v>
      </c>
      <c r="H13">
        <f t="shared" si="2"/>
        <v>-2.2949999999999982</v>
      </c>
      <c r="I13">
        <f t="shared" si="3"/>
        <v>4.9075399090152096</v>
      </c>
    </row>
    <row r="14" spans="1:9" x14ac:dyDescent="0.2">
      <c r="A14">
        <v>232170473</v>
      </c>
      <c r="B14">
        <v>2</v>
      </c>
      <c r="C14">
        <v>28.67</v>
      </c>
      <c r="D14">
        <v>22.77</v>
      </c>
      <c r="E14">
        <v>28.36</v>
      </c>
      <c r="F14">
        <f t="shared" si="0"/>
        <v>25.564999999999998</v>
      </c>
      <c r="G14">
        <f t="shared" si="1"/>
        <v>3.105000000000004</v>
      </c>
      <c r="H14">
        <f t="shared" si="2"/>
        <v>-1.7399999999999949</v>
      </c>
      <c r="I14">
        <f t="shared" si="3"/>
        <v>3.340351677713465</v>
      </c>
    </row>
    <row r="15" spans="1:9" x14ac:dyDescent="0.2">
      <c r="A15">
        <v>232170475</v>
      </c>
      <c r="B15">
        <v>2</v>
      </c>
      <c r="C15">
        <v>28.41</v>
      </c>
      <c r="D15">
        <v>23.31</v>
      </c>
      <c r="E15">
        <v>28.78</v>
      </c>
      <c r="F15">
        <f t="shared" si="0"/>
        <v>26.045000000000002</v>
      </c>
      <c r="G15">
        <f t="shared" si="1"/>
        <v>2.3649999999999984</v>
      </c>
      <c r="H15">
        <f t="shared" si="2"/>
        <v>-2.4800000000000004</v>
      </c>
      <c r="I15">
        <f t="shared" si="3"/>
        <v>5.5789746654016223</v>
      </c>
    </row>
    <row r="16" spans="1:9" x14ac:dyDescent="0.2">
      <c r="A16">
        <v>232170478</v>
      </c>
      <c r="B16">
        <v>2</v>
      </c>
      <c r="C16">
        <v>30.13</v>
      </c>
      <c r="D16">
        <v>23.35</v>
      </c>
      <c r="E16">
        <v>29.05</v>
      </c>
      <c r="F16">
        <f t="shared" si="0"/>
        <v>26.200000000000003</v>
      </c>
      <c r="G16">
        <f t="shared" si="1"/>
        <v>3.9299999999999962</v>
      </c>
      <c r="H16">
        <f t="shared" si="2"/>
        <v>-0.9150000000000027</v>
      </c>
      <c r="I16">
        <f t="shared" si="3"/>
        <v>1.8855690718364824</v>
      </c>
    </row>
    <row r="17" spans="1:9" x14ac:dyDescent="0.2">
      <c r="A17">
        <v>232170815</v>
      </c>
      <c r="B17">
        <v>2</v>
      </c>
      <c r="C17">
        <v>33.61</v>
      </c>
      <c r="D17">
        <v>25.81</v>
      </c>
      <c r="E17">
        <v>29.81</v>
      </c>
      <c r="F17">
        <f t="shared" si="0"/>
        <v>27.81</v>
      </c>
      <c r="G17">
        <f t="shared" si="1"/>
        <v>5.8000000000000007</v>
      </c>
      <c r="H17">
        <f t="shared" si="2"/>
        <v>0.95500000000000185</v>
      </c>
      <c r="I17">
        <f t="shared" si="3"/>
        <v>0.51584158965067883</v>
      </c>
    </row>
    <row r="18" spans="1:9" x14ac:dyDescent="0.2">
      <c r="A18">
        <v>232170817</v>
      </c>
      <c r="B18">
        <v>2</v>
      </c>
      <c r="C18">
        <v>29.84</v>
      </c>
      <c r="D18">
        <v>24</v>
      </c>
      <c r="E18">
        <v>29.88</v>
      </c>
      <c r="F18">
        <f t="shared" si="0"/>
        <v>26.939999999999998</v>
      </c>
      <c r="G18">
        <f t="shared" si="1"/>
        <v>2.9000000000000021</v>
      </c>
      <c r="H18">
        <f t="shared" si="2"/>
        <v>-1.9449999999999967</v>
      </c>
      <c r="I18">
        <f t="shared" si="3"/>
        <v>3.8503777724069961</v>
      </c>
    </row>
    <row r="19" spans="1:9" x14ac:dyDescent="0.2">
      <c r="A19">
        <v>232170833</v>
      </c>
      <c r="B19">
        <v>2</v>
      </c>
      <c r="C19">
        <v>30.89</v>
      </c>
      <c r="D19">
        <v>23.55</v>
      </c>
      <c r="E19">
        <v>29.38</v>
      </c>
      <c r="F19">
        <f t="shared" si="0"/>
        <v>26.465</v>
      </c>
      <c r="G19">
        <f t="shared" si="1"/>
        <v>4.4250000000000007</v>
      </c>
      <c r="H19">
        <f t="shared" si="2"/>
        <v>-0.41999999999999815</v>
      </c>
      <c r="I19">
        <f t="shared" si="3"/>
        <v>1.3379275547861103</v>
      </c>
    </row>
    <row r="20" spans="1:9" x14ac:dyDescent="0.2">
      <c r="A20">
        <v>232170837</v>
      </c>
      <c r="B20">
        <v>2</v>
      </c>
      <c r="C20">
        <v>29.86</v>
      </c>
      <c r="D20">
        <v>24.25</v>
      </c>
      <c r="E20">
        <v>29.57</v>
      </c>
      <c r="F20">
        <f t="shared" si="0"/>
        <v>26.91</v>
      </c>
      <c r="G20">
        <f t="shared" si="1"/>
        <v>2.9499999999999993</v>
      </c>
      <c r="H20">
        <f t="shared" si="2"/>
        <v>-1.8949999999999996</v>
      </c>
      <c r="I20">
        <f t="shared" si="3"/>
        <v>3.719219770452646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9" sqref="C29"/>
    </sheetView>
  </sheetViews>
  <sheetFormatPr baseColWidth="10" defaultRowHeight="16" x14ac:dyDescent="0.2"/>
  <cols>
    <col min="2" max="2" width="33.6640625" customWidth="1"/>
  </cols>
  <sheetData>
    <row r="1" spans="1:9" x14ac:dyDescent="0.2">
      <c r="A1" t="s">
        <v>0</v>
      </c>
      <c r="B1" t="s">
        <v>15</v>
      </c>
      <c r="C1" s="1" t="s">
        <v>2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31.98</v>
      </c>
      <c r="D2">
        <v>23.97</v>
      </c>
      <c r="E2">
        <v>28.76</v>
      </c>
      <c r="F2">
        <f t="shared" ref="F2:F20" si="0">AVERAGE(D2:E2)</f>
        <v>26.365000000000002</v>
      </c>
      <c r="G2">
        <f t="shared" ref="G2:G20" si="1">C2-F2</f>
        <v>5.6149999999999984</v>
      </c>
      <c r="H2">
        <f t="shared" ref="H2:H20" si="2">G2-$G$11</f>
        <v>0.83999999999999986</v>
      </c>
      <c r="I2">
        <f>POWER(2,-H2)</f>
        <v>0.55864356903611001</v>
      </c>
    </row>
    <row r="3" spans="1:9" x14ac:dyDescent="0.2">
      <c r="A3">
        <v>232170430</v>
      </c>
      <c r="B3">
        <v>1</v>
      </c>
      <c r="C3">
        <v>32.11</v>
      </c>
      <c r="D3">
        <v>24.48</v>
      </c>
      <c r="E3">
        <v>29.45</v>
      </c>
      <c r="F3">
        <f t="shared" si="0"/>
        <v>26.965</v>
      </c>
      <c r="G3">
        <f t="shared" si="1"/>
        <v>5.1449999999999996</v>
      </c>
      <c r="H3">
        <f t="shared" si="2"/>
        <v>0.37000000000000099</v>
      </c>
      <c r="I3">
        <f t="shared" ref="I3:I20" si="3">POWER(2,-H3)</f>
        <v>0.77378249677119437</v>
      </c>
    </row>
    <row r="4" spans="1:9" x14ac:dyDescent="0.2">
      <c r="A4">
        <v>232170431</v>
      </c>
      <c r="B4">
        <v>1</v>
      </c>
      <c r="C4">
        <v>30.34</v>
      </c>
      <c r="D4">
        <v>22.43</v>
      </c>
      <c r="E4">
        <v>27.86</v>
      </c>
      <c r="F4">
        <f t="shared" si="0"/>
        <v>25.145</v>
      </c>
      <c r="G4">
        <f t="shared" si="1"/>
        <v>5.1950000000000003</v>
      </c>
      <c r="H4">
        <f t="shared" si="2"/>
        <v>0.42000000000000171</v>
      </c>
      <c r="I4">
        <f t="shared" si="3"/>
        <v>0.74742462431746837</v>
      </c>
    </row>
    <row r="5" spans="1:9" x14ac:dyDescent="0.2">
      <c r="A5">
        <v>232170838</v>
      </c>
      <c r="B5">
        <v>1</v>
      </c>
      <c r="C5">
        <v>32.85</v>
      </c>
      <c r="D5">
        <v>24.81</v>
      </c>
      <c r="E5">
        <v>29.9</v>
      </c>
      <c r="F5">
        <f t="shared" si="0"/>
        <v>27.354999999999997</v>
      </c>
      <c r="G5">
        <f t="shared" si="1"/>
        <v>5.4950000000000045</v>
      </c>
      <c r="H5">
        <f t="shared" si="2"/>
        <v>0.72000000000000597</v>
      </c>
      <c r="I5">
        <f t="shared" si="3"/>
        <v>0.60709744219752093</v>
      </c>
    </row>
    <row r="6" spans="1:9" x14ac:dyDescent="0.2">
      <c r="A6">
        <v>232170842</v>
      </c>
      <c r="B6">
        <v>1</v>
      </c>
      <c r="C6">
        <v>34.03</v>
      </c>
      <c r="D6">
        <v>25.26</v>
      </c>
      <c r="E6">
        <v>29.38</v>
      </c>
      <c r="F6">
        <f t="shared" si="0"/>
        <v>27.32</v>
      </c>
      <c r="G6">
        <f t="shared" si="1"/>
        <v>6.7100000000000009</v>
      </c>
      <c r="H6">
        <f t="shared" si="2"/>
        <v>1.9350000000000023</v>
      </c>
      <c r="I6">
        <f t="shared" si="3"/>
        <v>0.2615212349481319</v>
      </c>
    </row>
    <row r="7" spans="1:9" x14ac:dyDescent="0.2">
      <c r="A7">
        <v>232170844</v>
      </c>
      <c r="B7">
        <v>1</v>
      </c>
      <c r="C7" s="2">
        <v>32.11</v>
      </c>
      <c r="D7">
        <v>24.45</v>
      </c>
      <c r="E7">
        <v>28.94</v>
      </c>
      <c r="F7">
        <f t="shared" si="0"/>
        <v>26.695</v>
      </c>
      <c r="G7">
        <f t="shared" si="1"/>
        <v>5.4149999999999991</v>
      </c>
      <c r="H7">
        <f t="shared" si="2"/>
        <v>0.64000000000000057</v>
      </c>
      <c r="I7">
        <f t="shared" si="3"/>
        <v>0.64171294878145191</v>
      </c>
    </row>
    <row r="8" spans="1:9" x14ac:dyDescent="0.2">
      <c r="A8">
        <v>232170845</v>
      </c>
      <c r="B8">
        <v>1</v>
      </c>
      <c r="C8" s="2">
        <v>34.770000000000003</v>
      </c>
      <c r="D8">
        <v>26.26</v>
      </c>
      <c r="E8">
        <v>30.91</v>
      </c>
      <c r="F8">
        <f t="shared" si="0"/>
        <v>28.585000000000001</v>
      </c>
      <c r="G8">
        <f t="shared" si="1"/>
        <v>6.1850000000000023</v>
      </c>
      <c r="H8">
        <f t="shared" si="2"/>
        <v>1.4100000000000037</v>
      </c>
      <c r="I8">
        <f t="shared" si="3"/>
        <v>0.37631168685276584</v>
      </c>
    </row>
    <row r="9" spans="1:9" x14ac:dyDescent="0.2">
      <c r="A9">
        <v>232170855</v>
      </c>
      <c r="B9">
        <v>1</v>
      </c>
      <c r="C9" s="2">
        <v>34.729999999999997</v>
      </c>
      <c r="D9">
        <v>25.81</v>
      </c>
      <c r="E9">
        <v>31.12</v>
      </c>
      <c r="F9">
        <f t="shared" si="0"/>
        <v>28.465</v>
      </c>
      <c r="G9">
        <f t="shared" si="1"/>
        <v>6.264999999999997</v>
      </c>
      <c r="H9">
        <f t="shared" si="2"/>
        <v>1.4899999999999984</v>
      </c>
      <c r="I9">
        <f t="shared" si="3"/>
        <v>0.35601254889926831</v>
      </c>
    </row>
    <row r="10" spans="1:9" x14ac:dyDescent="0.2">
      <c r="A10">
        <v>232170861</v>
      </c>
      <c r="B10">
        <v>1</v>
      </c>
      <c r="C10" s="2">
        <v>34.65</v>
      </c>
      <c r="D10">
        <v>25.55</v>
      </c>
      <c r="E10">
        <v>30.74</v>
      </c>
      <c r="F10">
        <f t="shared" si="0"/>
        <v>28.145</v>
      </c>
      <c r="G10">
        <f t="shared" si="1"/>
        <v>6.504999999999999</v>
      </c>
      <c r="H10">
        <f t="shared" si="2"/>
        <v>1.7300000000000004</v>
      </c>
      <c r="I10">
        <f t="shared" si="3"/>
        <v>0.30145195692269006</v>
      </c>
    </row>
    <row r="11" spans="1:9" x14ac:dyDescent="0.2">
      <c r="A11">
        <v>232170425</v>
      </c>
      <c r="B11">
        <v>2</v>
      </c>
      <c r="C11" s="2">
        <v>30.5</v>
      </c>
      <c r="D11">
        <v>23.33</v>
      </c>
      <c r="E11">
        <v>28.12</v>
      </c>
      <c r="F11">
        <f t="shared" si="0"/>
        <v>25.725000000000001</v>
      </c>
      <c r="G11">
        <f t="shared" si="1"/>
        <v>4.7749999999999986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 s="2">
        <v>30.86</v>
      </c>
      <c r="D12">
        <v>23.38</v>
      </c>
      <c r="E12">
        <v>28.14</v>
      </c>
      <c r="F12">
        <f t="shared" si="0"/>
        <v>25.759999999999998</v>
      </c>
      <c r="G12">
        <f t="shared" si="1"/>
        <v>5.1000000000000014</v>
      </c>
      <c r="H12">
        <f t="shared" si="2"/>
        <v>0.32500000000000284</v>
      </c>
      <c r="I12">
        <f t="shared" si="3"/>
        <v>0.79829838635664829</v>
      </c>
    </row>
    <row r="13" spans="1:9" x14ac:dyDescent="0.2">
      <c r="A13">
        <v>232170471</v>
      </c>
      <c r="B13">
        <v>2</v>
      </c>
      <c r="C13" s="2">
        <v>32.68</v>
      </c>
      <c r="D13">
        <v>24.53</v>
      </c>
      <c r="E13">
        <v>29.91</v>
      </c>
      <c r="F13">
        <f t="shared" si="0"/>
        <v>27.22</v>
      </c>
      <c r="G13">
        <f t="shared" si="1"/>
        <v>5.4600000000000009</v>
      </c>
      <c r="H13">
        <f t="shared" si="2"/>
        <v>0.68500000000000227</v>
      </c>
      <c r="I13">
        <f t="shared" si="3"/>
        <v>0.62200582664923343</v>
      </c>
    </row>
    <row r="14" spans="1:9" x14ac:dyDescent="0.2">
      <c r="A14">
        <v>232170473</v>
      </c>
      <c r="B14">
        <v>2</v>
      </c>
      <c r="C14" s="2">
        <v>30.73</v>
      </c>
      <c r="D14">
        <v>22.77</v>
      </c>
      <c r="E14">
        <v>28.36</v>
      </c>
      <c r="F14">
        <f t="shared" si="0"/>
        <v>25.564999999999998</v>
      </c>
      <c r="G14">
        <f t="shared" si="1"/>
        <v>5.1650000000000027</v>
      </c>
      <c r="H14">
        <f t="shared" si="2"/>
        <v>0.39000000000000412</v>
      </c>
      <c r="I14">
        <f t="shared" si="3"/>
        <v>0.76312960448027745</v>
      </c>
    </row>
    <row r="15" spans="1:9" x14ac:dyDescent="0.2">
      <c r="A15">
        <v>232170475</v>
      </c>
      <c r="B15">
        <v>2</v>
      </c>
      <c r="C15" s="2">
        <v>29.91</v>
      </c>
      <c r="D15">
        <v>23.31</v>
      </c>
      <c r="E15">
        <v>28.78</v>
      </c>
      <c r="F15">
        <f t="shared" si="0"/>
        <v>26.045000000000002</v>
      </c>
      <c r="G15">
        <f t="shared" si="1"/>
        <v>3.8649999999999984</v>
      </c>
      <c r="H15">
        <f t="shared" si="2"/>
        <v>-0.91000000000000014</v>
      </c>
      <c r="I15">
        <f t="shared" si="3"/>
        <v>1.8790454984280238</v>
      </c>
    </row>
    <row r="16" spans="1:9" x14ac:dyDescent="0.2">
      <c r="A16">
        <v>232170478</v>
      </c>
      <c r="B16">
        <v>2</v>
      </c>
      <c r="C16" s="2">
        <v>30.52</v>
      </c>
      <c r="D16">
        <v>23.35</v>
      </c>
      <c r="E16">
        <v>29.05</v>
      </c>
      <c r="F16">
        <f t="shared" si="0"/>
        <v>26.200000000000003</v>
      </c>
      <c r="G16">
        <f t="shared" si="1"/>
        <v>4.3199999999999967</v>
      </c>
      <c r="H16">
        <f t="shared" si="2"/>
        <v>-0.45500000000000185</v>
      </c>
      <c r="I16">
        <f t="shared" si="3"/>
        <v>1.3707828049797051</v>
      </c>
    </row>
    <row r="17" spans="1:9" x14ac:dyDescent="0.2">
      <c r="A17">
        <v>232170815</v>
      </c>
      <c r="B17">
        <v>2</v>
      </c>
      <c r="C17" s="2">
        <v>32.15</v>
      </c>
      <c r="D17">
        <v>25.81</v>
      </c>
      <c r="E17">
        <v>29.81</v>
      </c>
      <c r="F17">
        <f t="shared" si="0"/>
        <v>27.81</v>
      </c>
      <c r="G17">
        <f t="shared" si="1"/>
        <v>4.34</v>
      </c>
      <c r="H17">
        <f t="shared" si="2"/>
        <v>-0.43499999999999872</v>
      </c>
      <c r="I17">
        <f t="shared" si="3"/>
        <v>1.3519108330281246</v>
      </c>
    </row>
    <row r="18" spans="1:9" x14ac:dyDescent="0.2">
      <c r="A18">
        <v>232170817</v>
      </c>
      <c r="B18">
        <v>2</v>
      </c>
      <c r="C18" s="2">
        <v>31.05</v>
      </c>
      <c r="D18">
        <v>24</v>
      </c>
      <c r="E18">
        <v>29.88</v>
      </c>
      <c r="F18">
        <f t="shared" si="0"/>
        <v>26.939999999999998</v>
      </c>
      <c r="G18">
        <f t="shared" si="1"/>
        <v>4.110000000000003</v>
      </c>
      <c r="H18">
        <f t="shared" si="2"/>
        <v>-0.66499999999999559</v>
      </c>
      <c r="I18">
        <f t="shared" si="3"/>
        <v>1.585568273220564</v>
      </c>
    </row>
    <row r="19" spans="1:9" x14ac:dyDescent="0.2">
      <c r="A19">
        <v>232170833</v>
      </c>
      <c r="B19">
        <v>2</v>
      </c>
      <c r="C19">
        <v>31.77</v>
      </c>
      <c r="D19">
        <v>23.55</v>
      </c>
      <c r="E19">
        <v>29.38</v>
      </c>
      <c r="F19">
        <f t="shared" si="0"/>
        <v>26.465</v>
      </c>
      <c r="G19">
        <f t="shared" si="1"/>
        <v>5.3049999999999997</v>
      </c>
      <c r="H19">
        <f t="shared" si="2"/>
        <v>0.53000000000000114</v>
      </c>
      <c r="I19">
        <f t="shared" si="3"/>
        <v>0.69255473405546175</v>
      </c>
    </row>
    <row r="20" spans="1:9" x14ac:dyDescent="0.2">
      <c r="A20">
        <v>232170837</v>
      </c>
      <c r="B20">
        <v>2</v>
      </c>
      <c r="C20">
        <v>32.03</v>
      </c>
      <c r="D20">
        <v>24.25</v>
      </c>
      <c r="E20">
        <v>29.57</v>
      </c>
      <c r="F20">
        <f t="shared" si="0"/>
        <v>26.91</v>
      </c>
      <c r="G20">
        <f t="shared" si="1"/>
        <v>5.120000000000001</v>
      </c>
      <c r="H20">
        <f t="shared" si="2"/>
        <v>0.34500000000000242</v>
      </c>
      <c r="I20">
        <f t="shared" si="3"/>
        <v>0.78730797656920204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3" sqref="D33"/>
    </sheetView>
  </sheetViews>
  <sheetFormatPr baseColWidth="10" defaultRowHeight="16" x14ac:dyDescent="0.2"/>
  <cols>
    <col min="2" max="2" width="31.83203125" customWidth="1"/>
  </cols>
  <sheetData>
    <row r="1" spans="1:9" x14ac:dyDescent="0.2">
      <c r="A1" t="s">
        <v>14</v>
      </c>
      <c r="B1" t="s">
        <v>15</v>
      </c>
      <c r="C1" s="1" t="s">
        <v>1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31.84</v>
      </c>
      <c r="D2" s="2">
        <v>23.97</v>
      </c>
      <c r="E2" s="2">
        <v>28.76</v>
      </c>
      <c r="F2">
        <f t="shared" ref="F2:F20" si="0">AVERAGE(D2:E2)</f>
        <v>26.365000000000002</v>
      </c>
      <c r="G2">
        <f t="shared" ref="G2:G20" si="1">C2-F2</f>
        <v>5.4749999999999979</v>
      </c>
      <c r="H2">
        <f t="shared" ref="H2:H20" si="2">G2-$G$11</f>
        <v>0.16000000000000014</v>
      </c>
      <c r="I2">
        <f>POWER(2,-H2)</f>
        <v>0.89502507092797234</v>
      </c>
    </row>
    <row r="3" spans="1:9" x14ac:dyDescent="0.2">
      <c r="A3">
        <v>232170430</v>
      </c>
      <c r="B3">
        <v>1</v>
      </c>
      <c r="C3">
        <v>32.549999999999997</v>
      </c>
      <c r="D3">
        <v>24.48</v>
      </c>
      <c r="E3">
        <v>29.45</v>
      </c>
      <c r="F3">
        <f t="shared" si="0"/>
        <v>26.965</v>
      </c>
      <c r="G3">
        <f t="shared" si="1"/>
        <v>5.5849999999999973</v>
      </c>
      <c r="H3">
        <f t="shared" si="2"/>
        <v>0.26999999999999957</v>
      </c>
      <c r="I3">
        <f t="shared" ref="I3:I20" si="3">POWER(2,-H3)</f>
        <v>0.82931954581444201</v>
      </c>
    </row>
    <row r="4" spans="1:9" x14ac:dyDescent="0.2">
      <c r="A4">
        <v>232170431</v>
      </c>
      <c r="B4">
        <v>1</v>
      </c>
      <c r="C4">
        <v>31.3</v>
      </c>
      <c r="D4">
        <v>22.43</v>
      </c>
      <c r="E4">
        <v>27.86</v>
      </c>
      <c r="F4">
        <f t="shared" si="0"/>
        <v>25.145</v>
      </c>
      <c r="G4">
        <f t="shared" si="1"/>
        <v>6.1550000000000011</v>
      </c>
      <c r="H4">
        <f t="shared" si="2"/>
        <v>0.84000000000000341</v>
      </c>
      <c r="I4">
        <f t="shared" si="3"/>
        <v>0.55864356903610868</v>
      </c>
    </row>
    <row r="5" spans="1:9" x14ac:dyDescent="0.2">
      <c r="A5">
        <v>232170838</v>
      </c>
      <c r="B5">
        <v>1</v>
      </c>
      <c r="C5">
        <v>33.44</v>
      </c>
      <c r="D5">
        <v>24.81</v>
      </c>
      <c r="E5">
        <v>29.9</v>
      </c>
      <c r="F5">
        <f t="shared" si="0"/>
        <v>27.354999999999997</v>
      </c>
      <c r="G5">
        <f t="shared" si="1"/>
        <v>6.0850000000000009</v>
      </c>
      <c r="H5">
        <f t="shared" si="2"/>
        <v>0.77000000000000313</v>
      </c>
      <c r="I5">
        <f t="shared" si="3"/>
        <v>0.58641747461593807</v>
      </c>
    </row>
    <row r="6" spans="1:9" x14ac:dyDescent="0.2">
      <c r="A6">
        <v>232170842</v>
      </c>
      <c r="B6">
        <v>1</v>
      </c>
      <c r="C6">
        <v>34.520000000000003</v>
      </c>
      <c r="D6">
        <v>25.26</v>
      </c>
      <c r="E6">
        <v>29.38</v>
      </c>
      <c r="F6">
        <f t="shared" si="0"/>
        <v>27.32</v>
      </c>
      <c r="G6">
        <f t="shared" si="1"/>
        <v>7.2000000000000028</v>
      </c>
      <c r="H6">
        <f t="shared" si="2"/>
        <v>1.8850000000000051</v>
      </c>
      <c r="I6">
        <f t="shared" si="3"/>
        <v>0.27074376138148021</v>
      </c>
    </row>
    <row r="7" spans="1:9" x14ac:dyDescent="0.2">
      <c r="A7">
        <v>232170844</v>
      </c>
      <c r="B7">
        <v>1</v>
      </c>
      <c r="C7" s="2">
        <v>33.31</v>
      </c>
      <c r="D7">
        <v>24.45</v>
      </c>
      <c r="E7">
        <v>28.94</v>
      </c>
      <c r="F7">
        <f t="shared" si="0"/>
        <v>26.695</v>
      </c>
      <c r="G7">
        <f t="shared" si="1"/>
        <v>6.615000000000002</v>
      </c>
      <c r="H7">
        <f t="shared" si="2"/>
        <v>1.3000000000000043</v>
      </c>
      <c r="I7">
        <f t="shared" si="3"/>
        <v>0.40612619817811657</v>
      </c>
    </row>
    <row r="8" spans="1:9" x14ac:dyDescent="0.2">
      <c r="A8">
        <v>232170845</v>
      </c>
      <c r="B8">
        <v>1</v>
      </c>
      <c r="C8" s="2">
        <v>35.26</v>
      </c>
      <c r="D8">
        <v>26.26</v>
      </c>
      <c r="E8">
        <v>30.91</v>
      </c>
      <c r="F8">
        <f t="shared" si="0"/>
        <v>28.585000000000001</v>
      </c>
      <c r="G8">
        <f t="shared" si="1"/>
        <v>6.6749999999999972</v>
      </c>
      <c r="H8">
        <f t="shared" si="2"/>
        <v>1.3599999999999994</v>
      </c>
      <c r="I8">
        <f t="shared" si="3"/>
        <v>0.38958228983025012</v>
      </c>
    </row>
    <row r="9" spans="1:9" x14ac:dyDescent="0.2">
      <c r="A9">
        <v>232170855</v>
      </c>
      <c r="B9">
        <v>1</v>
      </c>
      <c r="C9" s="2">
        <v>35.299999999999997</v>
      </c>
      <c r="D9">
        <v>25.81</v>
      </c>
      <c r="E9">
        <v>31.12</v>
      </c>
      <c r="F9">
        <f t="shared" si="0"/>
        <v>28.465</v>
      </c>
      <c r="G9">
        <f t="shared" si="1"/>
        <v>6.8349999999999973</v>
      </c>
      <c r="H9">
        <f t="shared" si="2"/>
        <v>1.5199999999999996</v>
      </c>
      <c r="I9">
        <f t="shared" si="3"/>
        <v>0.34868591658760145</v>
      </c>
    </row>
    <row r="10" spans="1:9" x14ac:dyDescent="0.2">
      <c r="A10">
        <v>232170861</v>
      </c>
      <c r="B10">
        <v>1</v>
      </c>
      <c r="C10" s="2">
        <v>34.53</v>
      </c>
      <c r="D10">
        <v>25.55</v>
      </c>
      <c r="E10">
        <v>30.74</v>
      </c>
      <c r="F10">
        <f t="shared" si="0"/>
        <v>28.145</v>
      </c>
      <c r="G10">
        <f t="shared" si="1"/>
        <v>6.3850000000000016</v>
      </c>
      <c r="H10">
        <f t="shared" si="2"/>
        <v>1.0700000000000038</v>
      </c>
      <c r="I10">
        <f t="shared" si="3"/>
        <v>0.47631899902196745</v>
      </c>
    </row>
    <row r="11" spans="1:9" x14ac:dyDescent="0.2">
      <c r="A11">
        <v>232170425</v>
      </c>
      <c r="B11">
        <v>2</v>
      </c>
      <c r="C11" s="2">
        <v>31.04</v>
      </c>
      <c r="D11">
        <v>23.33</v>
      </c>
      <c r="E11">
        <v>28.12</v>
      </c>
      <c r="F11">
        <f t="shared" si="0"/>
        <v>25.725000000000001</v>
      </c>
      <c r="G11">
        <f t="shared" si="1"/>
        <v>5.3149999999999977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 s="2">
        <v>31.52</v>
      </c>
      <c r="D12">
        <v>23.38</v>
      </c>
      <c r="E12">
        <v>28.14</v>
      </c>
      <c r="F12">
        <f t="shared" si="0"/>
        <v>25.759999999999998</v>
      </c>
      <c r="G12">
        <f t="shared" si="1"/>
        <v>5.7600000000000016</v>
      </c>
      <c r="H12">
        <f t="shared" si="2"/>
        <v>0.44500000000000384</v>
      </c>
      <c r="I12">
        <f t="shared" si="3"/>
        <v>0.73458431663915258</v>
      </c>
    </row>
    <row r="13" spans="1:9" x14ac:dyDescent="0.2">
      <c r="A13">
        <v>232170471</v>
      </c>
      <c r="B13">
        <v>2</v>
      </c>
      <c r="C13" s="2">
        <v>32.659999999999997</v>
      </c>
      <c r="D13">
        <v>24.53</v>
      </c>
      <c r="E13">
        <v>29.91</v>
      </c>
      <c r="F13">
        <f t="shared" si="0"/>
        <v>27.22</v>
      </c>
      <c r="G13">
        <f t="shared" si="1"/>
        <v>5.4399999999999977</v>
      </c>
      <c r="H13">
        <f t="shared" si="2"/>
        <v>0.125</v>
      </c>
      <c r="I13">
        <f t="shared" si="3"/>
        <v>0.91700404320467122</v>
      </c>
    </row>
    <row r="14" spans="1:9" x14ac:dyDescent="0.2">
      <c r="A14">
        <v>232170473</v>
      </c>
      <c r="B14">
        <v>2</v>
      </c>
      <c r="C14" s="2">
        <v>31.39</v>
      </c>
      <c r="D14">
        <v>22.77</v>
      </c>
      <c r="E14">
        <v>28.36</v>
      </c>
      <c r="F14">
        <f t="shared" si="0"/>
        <v>25.564999999999998</v>
      </c>
      <c r="G14">
        <f t="shared" si="1"/>
        <v>5.8250000000000028</v>
      </c>
      <c r="H14">
        <f t="shared" si="2"/>
        <v>0.51000000000000512</v>
      </c>
      <c r="I14">
        <f t="shared" si="3"/>
        <v>0.70222243786899607</v>
      </c>
    </row>
    <row r="15" spans="1:9" x14ac:dyDescent="0.2">
      <c r="A15">
        <v>232170475</v>
      </c>
      <c r="B15">
        <v>2</v>
      </c>
      <c r="C15" s="2">
        <v>31.94</v>
      </c>
      <c r="D15">
        <v>23.31</v>
      </c>
      <c r="E15">
        <v>28.78</v>
      </c>
      <c r="F15">
        <f t="shared" si="0"/>
        <v>26.045000000000002</v>
      </c>
      <c r="G15">
        <f t="shared" si="1"/>
        <v>5.8949999999999996</v>
      </c>
      <c r="H15">
        <f t="shared" si="2"/>
        <v>0.58000000000000185</v>
      </c>
      <c r="I15">
        <f t="shared" si="3"/>
        <v>0.66896377739305524</v>
      </c>
    </row>
    <row r="16" spans="1:9" x14ac:dyDescent="0.2">
      <c r="A16">
        <v>232170478</v>
      </c>
      <c r="B16">
        <v>2</v>
      </c>
      <c r="C16" s="2">
        <v>31.83</v>
      </c>
      <c r="D16">
        <v>23.35</v>
      </c>
      <c r="E16">
        <v>29.05</v>
      </c>
      <c r="F16">
        <f t="shared" si="0"/>
        <v>26.200000000000003</v>
      </c>
      <c r="G16">
        <f t="shared" si="1"/>
        <v>5.6299999999999955</v>
      </c>
      <c r="H16">
        <f t="shared" si="2"/>
        <v>0.31499999999999773</v>
      </c>
      <c r="I16">
        <f t="shared" si="3"/>
        <v>0.80385099074315269</v>
      </c>
    </row>
    <row r="17" spans="1:9" x14ac:dyDescent="0.2">
      <c r="A17">
        <v>232170815</v>
      </c>
      <c r="B17">
        <v>2</v>
      </c>
      <c r="C17" s="2">
        <v>33.21</v>
      </c>
      <c r="D17">
        <v>25.81</v>
      </c>
      <c r="E17">
        <v>29.81</v>
      </c>
      <c r="F17">
        <f t="shared" si="0"/>
        <v>27.81</v>
      </c>
      <c r="G17">
        <f t="shared" si="1"/>
        <v>5.4000000000000021</v>
      </c>
      <c r="H17">
        <f t="shared" si="2"/>
        <v>8.5000000000004405E-2</v>
      </c>
      <c r="I17">
        <f t="shared" si="3"/>
        <v>0.94278453591823663</v>
      </c>
    </row>
    <row r="18" spans="1:9" x14ac:dyDescent="0.2">
      <c r="A18">
        <v>232170817</v>
      </c>
      <c r="B18">
        <v>2</v>
      </c>
      <c r="C18" s="2">
        <v>31.65</v>
      </c>
      <c r="D18" s="2">
        <v>24</v>
      </c>
      <c r="E18" s="2">
        <v>29.88</v>
      </c>
      <c r="F18">
        <f t="shared" si="0"/>
        <v>26.939999999999998</v>
      </c>
      <c r="G18">
        <f t="shared" si="1"/>
        <v>4.7100000000000009</v>
      </c>
      <c r="H18">
        <f t="shared" si="2"/>
        <v>-0.60499999999999687</v>
      </c>
      <c r="I18">
        <f t="shared" si="3"/>
        <v>1.520978753241006</v>
      </c>
    </row>
    <row r="19" spans="1:9" x14ac:dyDescent="0.2">
      <c r="A19">
        <v>232170833</v>
      </c>
      <c r="B19">
        <v>2</v>
      </c>
      <c r="C19">
        <v>32.17</v>
      </c>
      <c r="D19">
        <v>23.55</v>
      </c>
      <c r="E19">
        <v>29.38</v>
      </c>
      <c r="F19">
        <f t="shared" si="0"/>
        <v>26.465</v>
      </c>
      <c r="G19">
        <f t="shared" si="1"/>
        <v>5.7050000000000018</v>
      </c>
      <c r="H19">
        <f t="shared" si="2"/>
        <v>0.39000000000000412</v>
      </c>
      <c r="I19">
        <f t="shared" si="3"/>
        <v>0.76312960448027745</v>
      </c>
    </row>
    <row r="20" spans="1:9" x14ac:dyDescent="0.2">
      <c r="A20">
        <v>232170837</v>
      </c>
      <c r="B20">
        <v>2</v>
      </c>
      <c r="C20">
        <v>32.96</v>
      </c>
      <c r="D20">
        <v>24.25</v>
      </c>
      <c r="E20">
        <v>29.57</v>
      </c>
      <c r="F20">
        <f t="shared" si="0"/>
        <v>26.91</v>
      </c>
      <c r="G20">
        <f t="shared" si="1"/>
        <v>6.0500000000000007</v>
      </c>
      <c r="H20">
        <f t="shared" si="2"/>
        <v>0.73500000000000298</v>
      </c>
      <c r="I20">
        <f t="shared" si="3"/>
        <v>0.60081802476342416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4" sqref="F34"/>
    </sheetView>
  </sheetViews>
  <sheetFormatPr baseColWidth="10" defaultRowHeight="16" x14ac:dyDescent="0.2"/>
  <cols>
    <col min="2" max="2" width="33.5" customWidth="1"/>
  </cols>
  <sheetData>
    <row r="1" spans="1:9" x14ac:dyDescent="0.2">
      <c r="A1" t="s">
        <v>14</v>
      </c>
      <c r="B1" t="s">
        <v>15</v>
      </c>
      <c r="C1" s="1" t="s">
        <v>4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30.12</v>
      </c>
      <c r="D2">
        <v>23.97</v>
      </c>
      <c r="E2">
        <v>28.76</v>
      </c>
      <c r="F2">
        <f>AVERAGE(D2:E2)</f>
        <v>26.365000000000002</v>
      </c>
      <c r="G2">
        <f>C2-F2</f>
        <v>3.754999999999999</v>
      </c>
      <c r="H2">
        <f>G2-3.485</f>
        <v>0.26999999999999913</v>
      </c>
      <c r="I2">
        <f>POWER(2,-H2)</f>
        <v>0.82931954581444212</v>
      </c>
    </row>
    <row r="3" spans="1:9" x14ac:dyDescent="0.2">
      <c r="A3">
        <v>232170430</v>
      </c>
      <c r="B3">
        <v>1</v>
      </c>
      <c r="C3">
        <v>30.33</v>
      </c>
      <c r="D3">
        <v>24.48</v>
      </c>
      <c r="E3">
        <v>29.45</v>
      </c>
      <c r="F3">
        <f t="shared" ref="F3:F20" si="0">AVERAGE(D3:E3)</f>
        <v>26.965</v>
      </c>
      <c r="G3">
        <f t="shared" ref="G3:G20" si="1">C3-F3</f>
        <v>3.3649999999999984</v>
      </c>
      <c r="H3">
        <f t="shared" ref="H3:H20" si="2">G3-3.485</f>
        <v>-0.12000000000000144</v>
      </c>
      <c r="I3">
        <f t="shared" ref="I3:I20" si="3">POWER(2,-H3)</f>
        <v>1.0867348625260591</v>
      </c>
    </row>
    <row r="4" spans="1:9" x14ac:dyDescent="0.2">
      <c r="A4">
        <v>232170431</v>
      </c>
      <c r="B4">
        <v>1</v>
      </c>
      <c r="C4">
        <v>28.56</v>
      </c>
      <c r="D4">
        <v>22.43</v>
      </c>
      <c r="E4">
        <v>27.86</v>
      </c>
      <c r="F4">
        <f t="shared" si="0"/>
        <v>25.145</v>
      </c>
      <c r="G4">
        <f t="shared" si="1"/>
        <v>3.4149999999999991</v>
      </c>
      <c r="H4">
        <f t="shared" si="2"/>
        <v>-7.0000000000000728E-2</v>
      </c>
      <c r="I4">
        <f t="shared" si="3"/>
        <v>1.0497166836230678</v>
      </c>
    </row>
    <row r="5" spans="1:9" x14ac:dyDescent="0.2">
      <c r="A5">
        <v>232170838</v>
      </c>
      <c r="B5">
        <v>1</v>
      </c>
      <c r="C5">
        <v>31.14</v>
      </c>
      <c r="D5">
        <v>24.81</v>
      </c>
      <c r="E5">
        <v>29.9</v>
      </c>
      <c r="F5">
        <f t="shared" si="0"/>
        <v>27.354999999999997</v>
      </c>
      <c r="G5">
        <f t="shared" si="1"/>
        <v>3.7850000000000037</v>
      </c>
      <c r="H5">
        <f t="shared" si="2"/>
        <v>0.30000000000000382</v>
      </c>
      <c r="I5">
        <f t="shared" si="3"/>
        <v>0.81225239635623347</v>
      </c>
    </row>
    <row r="6" spans="1:9" x14ac:dyDescent="0.2">
      <c r="A6">
        <v>232170842</v>
      </c>
      <c r="B6">
        <v>1</v>
      </c>
      <c r="C6">
        <v>31.92</v>
      </c>
      <c r="D6">
        <v>25.26</v>
      </c>
      <c r="E6">
        <v>29.38</v>
      </c>
      <c r="F6">
        <f t="shared" si="0"/>
        <v>27.32</v>
      </c>
      <c r="G6">
        <f t="shared" si="1"/>
        <v>4.6000000000000014</v>
      </c>
      <c r="H6">
        <f t="shared" si="2"/>
        <v>1.1150000000000015</v>
      </c>
      <c r="I6">
        <f t="shared" si="3"/>
        <v>0.4616911553646969</v>
      </c>
    </row>
    <row r="7" spans="1:9" x14ac:dyDescent="0.2">
      <c r="A7">
        <v>232170844</v>
      </c>
      <c r="B7">
        <v>1</v>
      </c>
      <c r="C7" s="2">
        <v>30.64</v>
      </c>
      <c r="D7">
        <v>24.45</v>
      </c>
      <c r="E7">
        <v>28.94</v>
      </c>
      <c r="F7">
        <f t="shared" si="0"/>
        <v>26.695</v>
      </c>
      <c r="G7">
        <f t="shared" si="1"/>
        <v>3.9450000000000003</v>
      </c>
      <c r="H7">
        <f t="shared" si="2"/>
        <v>0.46000000000000041</v>
      </c>
      <c r="I7">
        <f t="shared" si="3"/>
        <v>0.72698625866015509</v>
      </c>
    </row>
    <row r="8" spans="1:9" x14ac:dyDescent="0.2">
      <c r="A8">
        <v>232170845</v>
      </c>
      <c r="B8">
        <v>1</v>
      </c>
      <c r="C8" s="2">
        <v>33.21</v>
      </c>
      <c r="D8">
        <v>26.26</v>
      </c>
      <c r="E8">
        <v>30.91</v>
      </c>
      <c r="F8">
        <f t="shared" si="0"/>
        <v>28.585000000000001</v>
      </c>
      <c r="G8">
        <f t="shared" si="1"/>
        <v>4.625</v>
      </c>
      <c r="H8">
        <f t="shared" si="2"/>
        <v>1.1400000000000001</v>
      </c>
      <c r="I8">
        <f t="shared" si="3"/>
        <v>0.45375957765858044</v>
      </c>
    </row>
    <row r="9" spans="1:9" x14ac:dyDescent="0.2">
      <c r="A9">
        <v>232170855</v>
      </c>
      <c r="B9">
        <v>1</v>
      </c>
      <c r="C9" s="2">
        <v>32.340000000000003</v>
      </c>
      <c r="D9">
        <v>25.81</v>
      </c>
      <c r="E9">
        <v>31.12</v>
      </c>
      <c r="F9">
        <f t="shared" si="0"/>
        <v>28.465</v>
      </c>
      <c r="G9">
        <f t="shared" si="1"/>
        <v>3.8750000000000036</v>
      </c>
      <c r="H9">
        <f t="shared" si="2"/>
        <v>0.39000000000000368</v>
      </c>
      <c r="I9">
        <f t="shared" si="3"/>
        <v>0.76312960448027756</v>
      </c>
    </row>
    <row r="10" spans="1:9" x14ac:dyDescent="0.2">
      <c r="A10">
        <v>232170861</v>
      </c>
      <c r="B10">
        <v>1</v>
      </c>
      <c r="C10" s="2">
        <v>32.18</v>
      </c>
      <c r="D10">
        <v>25.55</v>
      </c>
      <c r="E10">
        <v>30.74</v>
      </c>
      <c r="F10">
        <f t="shared" si="0"/>
        <v>28.145</v>
      </c>
      <c r="G10">
        <f t="shared" si="1"/>
        <v>4.0350000000000001</v>
      </c>
      <c r="H10">
        <f t="shared" si="2"/>
        <v>0.55000000000000027</v>
      </c>
      <c r="I10">
        <f t="shared" si="3"/>
        <v>0.68302012837719761</v>
      </c>
    </row>
    <row r="11" spans="1:9" x14ac:dyDescent="0.2">
      <c r="A11">
        <v>232170425</v>
      </c>
      <c r="B11">
        <v>2</v>
      </c>
      <c r="C11" s="2">
        <v>29.21</v>
      </c>
      <c r="D11">
        <v>23.33</v>
      </c>
      <c r="E11">
        <v>28.12</v>
      </c>
      <c r="F11">
        <f t="shared" si="0"/>
        <v>25.725000000000001</v>
      </c>
      <c r="G11">
        <f t="shared" si="1"/>
        <v>3.4849999999999994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 s="2">
        <v>29.56</v>
      </c>
      <c r="D12">
        <v>23.38</v>
      </c>
      <c r="E12">
        <v>28.14</v>
      </c>
      <c r="F12">
        <f t="shared" si="0"/>
        <v>25.759999999999998</v>
      </c>
      <c r="G12">
        <f t="shared" si="1"/>
        <v>3.8000000000000007</v>
      </c>
      <c r="H12">
        <f t="shared" si="2"/>
        <v>0.31500000000000083</v>
      </c>
      <c r="I12">
        <f t="shared" si="3"/>
        <v>0.80385099074315103</v>
      </c>
    </row>
    <row r="13" spans="1:9" x14ac:dyDescent="0.2">
      <c r="A13">
        <v>232170471</v>
      </c>
      <c r="B13">
        <v>2</v>
      </c>
      <c r="C13" s="2">
        <v>30.21</v>
      </c>
      <c r="D13">
        <v>24.53</v>
      </c>
      <c r="E13">
        <v>29.91</v>
      </c>
      <c r="F13">
        <f t="shared" si="0"/>
        <v>27.22</v>
      </c>
      <c r="G13">
        <f t="shared" si="1"/>
        <v>2.990000000000002</v>
      </c>
      <c r="H13">
        <f t="shared" si="2"/>
        <v>-0.49499999999999789</v>
      </c>
      <c r="I13">
        <f t="shared" si="3"/>
        <v>1.4093207551420173</v>
      </c>
    </row>
    <row r="14" spans="1:9" x14ac:dyDescent="0.2">
      <c r="A14">
        <v>232170473</v>
      </c>
      <c r="B14">
        <v>2</v>
      </c>
      <c r="C14" s="2">
        <v>28.45</v>
      </c>
      <c r="D14">
        <v>22.77</v>
      </c>
      <c r="E14">
        <v>28.36</v>
      </c>
      <c r="F14">
        <f t="shared" si="0"/>
        <v>25.564999999999998</v>
      </c>
      <c r="G14">
        <f t="shared" si="1"/>
        <v>2.8850000000000016</v>
      </c>
      <c r="H14">
        <f t="shared" si="2"/>
        <v>-0.59999999999999831</v>
      </c>
      <c r="I14">
        <f t="shared" si="3"/>
        <v>1.5157165665103962</v>
      </c>
    </row>
    <row r="15" spans="1:9" x14ac:dyDescent="0.2">
      <c r="A15">
        <v>232170475</v>
      </c>
      <c r="B15">
        <v>2</v>
      </c>
      <c r="C15" s="2">
        <v>28.43</v>
      </c>
      <c r="D15">
        <v>23.31</v>
      </c>
      <c r="E15">
        <v>28.78</v>
      </c>
      <c r="F15">
        <f t="shared" si="0"/>
        <v>26.045000000000002</v>
      </c>
      <c r="G15">
        <f t="shared" si="1"/>
        <v>2.384999999999998</v>
      </c>
      <c r="H15">
        <f t="shared" si="2"/>
        <v>-1.1000000000000019</v>
      </c>
      <c r="I15">
        <f t="shared" si="3"/>
        <v>2.1435469250725894</v>
      </c>
    </row>
    <row r="16" spans="1:9" x14ac:dyDescent="0.2">
      <c r="A16">
        <v>232170478</v>
      </c>
      <c r="B16">
        <v>2</v>
      </c>
      <c r="C16" s="2">
        <v>28.91</v>
      </c>
      <c r="D16">
        <v>23.35</v>
      </c>
      <c r="E16">
        <v>29.05</v>
      </c>
      <c r="F16">
        <f t="shared" si="0"/>
        <v>26.200000000000003</v>
      </c>
      <c r="G16">
        <f t="shared" si="1"/>
        <v>2.7099999999999973</v>
      </c>
      <c r="H16">
        <f t="shared" si="2"/>
        <v>-0.77500000000000258</v>
      </c>
      <c r="I16">
        <f t="shared" si="3"/>
        <v>1.7111900513652074</v>
      </c>
    </row>
    <row r="17" spans="1:9" x14ac:dyDescent="0.2">
      <c r="A17">
        <v>232170815</v>
      </c>
      <c r="B17">
        <v>2</v>
      </c>
      <c r="C17" s="2">
        <v>32.29</v>
      </c>
      <c r="D17">
        <v>25.81</v>
      </c>
      <c r="E17">
        <v>29.81</v>
      </c>
      <c r="F17">
        <f t="shared" si="0"/>
        <v>27.81</v>
      </c>
      <c r="G17">
        <f t="shared" si="1"/>
        <v>4.4800000000000004</v>
      </c>
      <c r="H17">
        <f t="shared" si="2"/>
        <v>0.99500000000000055</v>
      </c>
      <c r="I17">
        <f t="shared" si="3"/>
        <v>0.50173587425475119</v>
      </c>
    </row>
    <row r="18" spans="1:9" x14ac:dyDescent="0.2">
      <c r="A18">
        <v>232170817</v>
      </c>
      <c r="B18">
        <v>2</v>
      </c>
      <c r="C18" s="2">
        <v>30</v>
      </c>
      <c r="D18">
        <v>24</v>
      </c>
      <c r="E18">
        <v>29.88</v>
      </c>
      <c r="F18">
        <f t="shared" si="0"/>
        <v>26.939999999999998</v>
      </c>
      <c r="G18">
        <f t="shared" si="1"/>
        <v>3.0600000000000023</v>
      </c>
      <c r="H18">
        <f t="shared" si="2"/>
        <v>-0.4249999999999976</v>
      </c>
      <c r="I18">
        <f t="shared" si="3"/>
        <v>1.3425725027802611</v>
      </c>
    </row>
    <row r="19" spans="1:9" x14ac:dyDescent="0.2">
      <c r="A19">
        <v>232170833</v>
      </c>
      <c r="B19">
        <v>2</v>
      </c>
      <c r="C19">
        <v>31.18</v>
      </c>
      <c r="D19">
        <v>23.55</v>
      </c>
      <c r="E19">
        <v>29.38</v>
      </c>
      <c r="F19">
        <f t="shared" si="0"/>
        <v>26.465</v>
      </c>
      <c r="G19">
        <f t="shared" si="1"/>
        <v>4.7149999999999999</v>
      </c>
      <c r="H19">
        <f t="shared" si="2"/>
        <v>1.23</v>
      </c>
      <c r="I19">
        <f t="shared" si="3"/>
        <v>0.42631744588397846</v>
      </c>
    </row>
    <row r="20" spans="1:9" x14ac:dyDescent="0.2">
      <c r="A20">
        <v>232170837</v>
      </c>
      <c r="B20">
        <v>2</v>
      </c>
      <c r="C20">
        <v>29.94</v>
      </c>
      <c r="D20">
        <v>24.25</v>
      </c>
      <c r="E20">
        <v>29.57</v>
      </c>
      <c r="F20">
        <f t="shared" si="0"/>
        <v>26.91</v>
      </c>
      <c r="G20">
        <f t="shared" si="1"/>
        <v>3.0300000000000011</v>
      </c>
      <c r="H20">
        <f t="shared" si="2"/>
        <v>-0.45499999999999874</v>
      </c>
      <c r="I20">
        <f t="shared" si="3"/>
        <v>1.3707828049797022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9" sqref="F29"/>
    </sheetView>
  </sheetViews>
  <sheetFormatPr baseColWidth="10" defaultRowHeight="16" x14ac:dyDescent="0.2"/>
  <cols>
    <col min="2" max="2" width="34.6640625" customWidth="1"/>
  </cols>
  <sheetData>
    <row r="1" spans="1:9" x14ac:dyDescent="0.2">
      <c r="A1" t="s">
        <v>14</v>
      </c>
      <c r="B1" t="s">
        <v>15</v>
      </c>
      <c r="C1" s="1" t="s">
        <v>3</v>
      </c>
      <c r="D1" s="1" t="s">
        <v>5</v>
      </c>
      <c r="E1" s="1" t="s">
        <v>12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2">
      <c r="A2">
        <v>232170426</v>
      </c>
      <c r="B2">
        <v>1</v>
      </c>
      <c r="C2">
        <v>30.32</v>
      </c>
      <c r="D2">
        <v>23.97</v>
      </c>
      <c r="E2">
        <v>28.76</v>
      </c>
      <c r="F2">
        <f t="shared" ref="F2:F20" si="0">AVERAGE(D2:E2)</f>
        <v>26.365000000000002</v>
      </c>
      <c r="G2">
        <f t="shared" ref="G2:G20" si="1">C2-F2</f>
        <v>3.9549999999999983</v>
      </c>
      <c r="H2">
        <f t="shared" ref="H2:H20" si="2">G2-$G$11</f>
        <v>0.30000000000000071</v>
      </c>
      <c r="I2">
        <f>POWER(2,-H2)</f>
        <v>0.81225239635623503</v>
      </c>
    </row>
    <row r="3" spans="1:9" x14ac:dyDescent="0.2">
      <c r="A3">
        <v>232170430</v>
      </c>
      <c r="B3">
        <v>1</v>
      </c>
      <c r="C3">
        <v>30.5</v>
      </c>
      <c r="D3">
        <v>24.48</v>
      </c>
      <c r="E3">
        <v>29.45</v>
      </c>
      <c r="F3">
        <f t="shared" si="0"/>
        <v>26.965</v>
      </c>
      <c r="G3">
        <f t="shared" si="1"/>
        <v>3.5350000000000001</v>
      </c>
      <c r="H3">
        <f t="shared" si="2"/>
        <v>-0.11999999999999744</v>
      </c>
      <c r="I3">
        <f t="shared" ref="I3:I20" si="3">POWER(2,-H3)</f>
        <v>1.0867348625260562</v>
      </c>
    </row>
    <row r="4" spans="1:9" x14ac:dyDescent="0.2">
      <c r="A4">
        <v>232170431</v>
      </c>
      <c r="B4">
        <v>1</v>
      </c>
      <c r="C4">
        <v>27.44</v>
      </c>
      <c r="D4">
        <v>22.43</v>
      </c>
      <c r="E4">
        <v>27.86</v>
      </c>
      <c r="F4">
        <f t="shared" si="0"/>
        <v>25.145</v>
      </c>
      <c r="G4">
        <f t="shared" si="1"/>
        <v>2.2950000000000017</v>
      </c>
      <c r="H4">
        <f t="shared" si="2"/>
        <v>-1.3599999999999959</v>
      </c>
      <c r="I4">
        <f t="shared" si="3"/>
        <v>2.566851795125801</v>
      </c>
    </row>
    <row r="5" spans="1:9" x14ac:dyDescent="0.2">
      <c r="A5">
        <v>232170838</v>
      </c>
      <c r="B5">
        <v>1</v>
      </c>
      <c r="C5">
        <v>30.82</v>
      </c>
      <c r="D5">
        <v>24.81</v>
      </c>
      <c r="E5">
        <v>29.9</v>
      </c>
      <c r="F5">
        <f t="shared" si="0"/>
        <v>27.354999999999997</v>
      </c>
      <c r="G5">
        <f t="shared" si="1"/>
        <v>3.4650000000000034</v>
      </c>
      <c r="H5">
        <f t="shared" si="2"/>
        <v>-0.18999999999999417</v>
      </c>
      <c r="I5">
        <f t="shared" si="3"/>
        <v>1.140763715868419</v>
      </c>
    </row>
    <row r="6" spans="1:9" x14ac:dyDescent="0.2">
      <c r="A6">
        <v>232170842</v>
      </c>
      <c r="B6">
        <v>1</v>
      </c>
      <c r="C6">
        <v>32.409999999999997</v>
      </c>
      <c r="D6">
        <v>25.26</v>
      </c>
      <c r="E6">
        <v>29.38</v>
      </c>
      <c r="F6">
        <f t="shared" si="0"/>
        <v>27.32</v>
      </c>
      <c r="G6">
        <f t="shared" si="1"/>
        <v>5.0899999999999963</v>
      </c>
      <c r="H6">
        <f t="shared" si="2"/>
        <v>1.4349999999999987</v>
      </c>
      <c r="I6">
        <f t="shared" si="3"/>
        <v>0.36984687731220967</v>
      </c>
    </row>
    <row r="7" spans="1:9" x14ac:dyDescent="0.2">
      <c r="A7">
        <v>232170844</v>
      </c>
      <c r="B7">
        <v>1</v>
      </c>
      <c r="C7" s="2">
        <v>30.32</v>
      </c>
      <c r="D7">
        <v>24.45</v>
      </c>
      <c r="E7">
        <v>28.94</v>
      </c>
      <c r="F7">
        <f t="shared" si="0"/>
        <v>26.695</v>
      </c>
      <c r="G7">
        <f t="shared" si="1"/>
        <v>3.625</v>
      </c>
      <c r="H7">
        <f t="shared" si="2"/>
        <v>-2.9999999999997584E-2</v>
      </c>
      <c r="I7">
        <f t="shared" si="3"/>
        <v>1.0210121257071916</v>
      </c>
    </row>
    <row r="8" spans="1:9" x14ac:dyDescent="0.2">
      <c r="A8">
        <v>232170845</v>
      </c>
      <c r="B8">
        <v>1</v>
      </c>
      <c r="C8" s="2">
        <v>33.19</v>
      </c>
      <c r="D8" s="2">
        <v>26.26</v>
      </c>
      <c r="E8" s="2">
        <v>30.91</v>
      </c>
      <c r="F8">
        <f t="shared" si="0"/>
        <v>28.585000000000001</v>
      </c>
      <c r="G8">
        <f t="shared" si="1"/>
        <v>4.6049999999999969</v>
      </c>
      <c r="H8">
        <f t="shared" si="2"/>
        <v>0.94999999999999929</v>
      </c>
      <c r="I8">
        <f t="shared" si="3"/>
        <v>0.51763246192068901</v>
      </c>
    </row>
    <row r="9" spans="1:9" x14ac:dyDescent="0.2">
      <c r="A9">
        <v>232170855</v>
      </c>
      <c r="B9">
        <v>1</v>
      </c>
      <c r="C9" s="2">
        <v>31.99</v>
      </c>
      <c r="D9">
        <v>25.81</v>
      </c>
      <c r="E9">
        <v>31.12</v>
      </c>
      <c r="F9">
        <f t="shared" si="0"/>
        <v>28.465</v>
      </c>
      <c r="G9">
        <f t="shared" si="1"/>
        <v>3.5249999999999986</v>
      </c>
      <c r="H9">
        <f t="shared" si="2"/>
        <v>-0.12999999999999901</v>
      </c>
      <c r="I9">
        <f t="shared" si="3"/>
        <v>1.0942937012607388</v>
      </c>
    </row>
    <row r="10" spans="1:9" x14ac:dyDescent="0.2">
      <c r="A10">
        <v>232170861</v>
      </c>
      <c r="B10">
        <v>1</v>
      </c>
      <c r="C10" s="2">
        <v>32.28</v>
      </c>
      <c r="D10">
        <v>25.55</v>
      </c>
      <c r="E10">
        <v>30.74</v>
      </c>
      <c r="F10">
        <f t="shared" si="0"/>
        <v>28.145</v>
      </c>
      <c r="G10">
        <f t="shared" si="1"/>
        <v>4.1350000000000016</v>
      </c>
      <c r="H10">
        <f t="shared" si="2"/>
        <v>0.48000000000000398</v>
      </c>
      <c r="I10">
        <f t="shared" si="3"/>
        <v>0.71697762400791176</v>
      </c>
    </row>
    <row r="11" spans="1:9" x14ac:dyDescent="0.2">
      <c r="A11">
        <v>232170425</v>
      </c>
      <c r="B11">
        <v>2</v>
      </c>
      <c r="C11" s="2">
        <v>29.38</v>
      </c>
      <c r="D11">
        <v>23.33</v>
      </c>
      <c r="E11">
        <v>28.12</v>
      </c>
      <c r="F11">
        <f t="shared" si="0"/>
        <v>25.725000000000001</v>
      </c>
      <c r="G11">
        <f t="shared" si="1"/>
        <v>3.6549999999999976</v>
      </c>
      <c r="H11">
        <f t="shared" si="2"/>
        <v>0</v>
      </c>
      <c r="I11">
        <f t="shared" si="3"/>
        <v>1</v>
      </c>
    </row>
    <row r="12" spans="1:9" x14ac:dyDescent="0.2">
      <c r="A12">
        <v>232170438</v>
      </c>
      <c r="B12">
        <v>2</v>
      </c>
      <c r="C12" s="2">
        <v>29.52</v>
      </c>
      <c r="D12">
        <v>23.38</v>
      </c>
      <c r="E12">
        <v>28.14</v>
      </c>
      <c r="F12">
        <f t="shared" si="0"/>
        <v>25.759999999999998</v>
      </c>
      <c r="G12">
        <f t="shared" si="1"/>
        <v>3.7600000000000016</v>
      </c>
      <c r="H12">
        <f t="shared" si="2"/>
        <v>0.10500000000000398</v>
      </c>
      <c r="I12">
        <f t="shared" si="3"/>
        <v>0.92980494261315938</v>
      </c>
    </row>
    <row r="13" spans="1:9" x14ac:dyDescent="0.2">
      <c r="A13">
        <v>232170471</v>
      </c>
      <c r="B13">
        <v>2</v>
      </c>
      <c r="C13" s="2">
        <v>30.41</v>
      </c>
      <c r="D13">
        <v>24.53</v>
      </c>
      <c r="E13">
        <v>29.91</v>
      </c>
      <c r="F13">
        <f t="shared" si="0"/>
        <v>27.22</v>
      </c>
      <c r="G13">
        <f t="shared" si="1"/>
        <v>3.1900000000000013</v>
      </c>
      <c r="H13">
        <f t="shared" si="2"/>
        <v>-0.46499999999999631</v>
      </c>
      <c r="I13">
        <f t="shared" si="3"/>
        <v>1.3803173533966255</v>
      </c>
    </row>
    <row r="14" spans="1:9" x14ac:dyDescent="0.2">
      <c r="A14">
        <v>232170473</v>
      </c>
      <c r="B14">
        <v>2</v>
      </c>
      <c r="C14" s="2">
        <v>27.54</v>
      </c>
      <c r="D14">
        <v>22.77</v>
      </c>
      <c r="E14">
        <v>28.36</v>
      </c>
      <c r="F14">
        <f t="shared" si="0"/>
        <v>25.564999999999998</v>
      </c>
      <c r="G14">
        <f t="shared" si="1"/>
        <v>1.9750000000000014</v>
      </c>
      <c r="H14">
        <f t="shared" si="2"/>
        <v>-1.6799999999999962</v>
      </c>
      <c r="I14">
        <f t="shared" si="3"/>
        <v>3.20427951035848</v>
      </c>
    </row>
    <row r="15" spans="1:9" x14ac:dyDescent="0.2">
      <c r="A15">
        <v>232170475</v>
      </c>
      <c r="B15">
        <v>2</v>
      </c>
      <c r="C15" s="2">
        <v>27.74</v>
      </c>
      <c r="D15">
        <v>23.31</v>
      </c>
      <c r="E15">
        <v>28.78</v>
      </c>
      <c r="F15">
        <f t="shared" si="0"/>
        <v>26.045000000000002</v>
      </c>
      <c r="G15">
        <f t="shared" si="1"/>
        <v>1.6949999999999967</v>
      </c>
      <c r="H15">
        <f t="shared" si="2"/>
        <v>-1.9600000000000009</v>
      </c>
      <c r="I15">
        <f t="shared" si="3"/>
        <v>3.8906197896491439</v>
      </c>
    </row>
    <row r="16" spans="1:9" x14ac:dyDescent="0.2">
      <c r="A16">
        <v>232170478</v>
      </c>
      <c r="B16">
        <v>2</v>
      </c>
      <c r="C16" s="2">
        <v>27.88</v>
      </c>
      <c r="D16" s="2">
        <v>23.35</v>
      </c>
      <c r="E16" s="2">
        <v>29.05</v>
      </c>
      <c r="F16">
        <f t="shared" si="0"/>
        <v>26.200000000000003</v>
      </c>
      <c r="G16">
        <f t="shared" si="1"/>
        <v>1.6799999999999962</v>
      </c>
      <c r="H16">
        <f t="shared" si="2"/>
        <v>-1.9750000000000014</v>
      </c>
      <c r="I16">
        <f t="shared" si="3"/>
        <v>3.9312823941810073</v>
      </c>
    </row>
    <row r="17" spans="1:9" x14ac:dyDescent="0.2">
      <c r="A17">
        <v>232170815</v>
      </c>
      <c r="B17">
        <v>2</v>
      </c>
      <c r="C17" s="2">
        <v>32.520000000000003</v>
      </c>
      <c r="D17">
        <v>25.81</v>
      </c>
      <c r="E17">
        <v>29.81</v>
      </c>
      <c r="F17">
        <f t="shared" si="0"/>
        <v>27.81</v>
      </c>
      <c r="G17">
        <f t="shared" si="1"/>
        <v>4.7100000000000044</v>
      </c>
      <c r="H17">
        <f t="shared" si="2"/>
        <v>1.0550000000000068</v>
      </c>
      <c r="I17">
        <f t="shared" si="3"/>
        <v>0.48129722155087351</v>
      </c>
    </row>
    <row r="18" spans="1:9" x14ac:dyDescent="0.2">
      <c r="A18">
        <v>232170817</v>
      </c>
      <c r="B18">
        <v>2</v>
      </c>
      <c r="C18" s="2">
        <v>29.18</v>
      </c>
      <c r="D18">
        <v>24</v>
      </c>
      <c r="E18">
        <v>29.88</v>
      </c>
      <c r="F18">
        <f t="shared" si="0"/>
        <v>26.939999999999998</v>
      </c>
      <c r="G18">
        <f t="shared" si="1"/>
        <v>2.240000000000002</v>
      </c>
      <c r="H18">
        <f t="shared" si="2"/>
        <v>-1.4149999999999956</v>
      </c>
      <c r="I18">
        <f t="shared" si="3"/>
        <v>2.6665973541823891</v>
      </c>
    </row>
    <row r="19" spans="1:9" x14ac:dyDescent="0.2">
      <c r="A19">
        <v>232170833</v>
      </c>
      <c r="B19">
        <v>2</v>
      </c>
      <c r="C19">
        <v>28.77</v>
      </c>
      <c r="D19">
        <v>23.55</v>
      </c>
      <c r="E19">
        <v>29.38</v>
      </c>
      <c r="F19">
        <f t="shared" si="0"/>
        <v>26.465</v>
      </c>
      <c r="G19">
        <f t="shared" si="1"/>
        <v>2.3049999999999997</v>
      </c>
      <c r="H19">
        <f t="shared" si="2"/>
        <v>-1.3499999999999979</v>
      </c>
      <c r="I19">
        <f t="shared" si="3"/>
        <v>2.5491212546385205</v>
      </c>
    </row>
    <row r="20" spans="1:9" x14ac:dyDescent="0.2">
      <c r="A20">
        <v>232170837</v>
      </c>
      <c r="B20">
        <v>2</v>
      </c>
      <c r="C20">
        <v>29.59</v>
      </c>
      <c r="D20">
        <v>24.25</v>
      </c>
      <c r="E20">
        <v>29.57</v>
      </c>
      <c r="F20">
        <f t="shared" si="0"/>
        <v>26.91</v>
      </c>
      <c r="G20">
        <f t="shared" si="1"/>
        <v>2.6799999999999997</v>
      </c>
      <c r="H20">
        <f t="shared" si="2"/>
        <v>-0.97499999999999787</v>
      </c>
      <c r="I20">
        <f t="shared" si="3"/>
        <v>1.9656411970904992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4" sqref="G24"/>
    </sheetView>
  </sheetViews>
  <sheetFormatPr baseColWidth="10" defaultRowHeight="16" x14ac:dyDescent="0.2"/>
  <cols>
    <col min="2" max="2" width="34.1640625" customWidth="1"/>
  </cols>
  <sheetData>
    <row r="1" spans="1:7" x14ac:dyDescent="0.2">
      <c r="A1" t="s">
        <v>0</v>
      </c>
      <c r="B1" t="s">
        <v>15</v>
      </c>
      <c r="C1" s="1" t="s">
        <v>4</v>
      </c>
      <c r="D1" s="1" t="s">
        <v>16</v>
      </c>
      <c r="E1" s="1" t="s">
        <v>8</v>
      </c>
      <c r="F1" s="1" t="s">
        <v>9</v>
      </c>
      <c r="G1" s="1" t="s">
        <v>10</v>
      </c>
    </row>
    <row r="2" spans="1:7" x14ac:dyDescent="0.2">
      <c r="A2">
        <v>232170426</v>
      </c>
      <c r="B2">
        <v>1</v>
      </c>
      <c r="C2">
        <v>26.15</v>
      </c>
      <c r="D2" s="2">
        <v>20.85</v>
      </c>
      <c r="E2">
        <f>C2-D2</f>
        <v>5.2999999999999972</v>
      </c>
      <c r="F2">
        <f>E2-5.84</f>
        <v>-0.5400000000000027</v>
      </c>
      <c r="G2">
        <f>POWER(2,-F2)</f>
        <v>1.4539725173203133</v>
      </c>
    </row>
    <row r="3" spans="1:7" x14ac:dyDescent="0.2">
      <c r="A3">
        <v>232170430</v>
      </c>
      <c r="B3">
        <v>1</v>
      </c>
      <c r="C3">
        <v>27.19</v>
      </c>
      <c r="D3" s="2">
        <v>21.58</v>
      </c>
      <c r="E3">
        <f t="shared" ref="E3:E21" si="0">C3-D3</f>
        <v>5.610000000000003</v>
      </c>
      <c r="F3">
        <f>E3-5.77</f>
        <v>-0.15999999999999659</v>
      </c>
      <c r="G3">
        <f t="shared" ref="G3:G21" si="1">POWER(2,-F3)</f>
        <v>1.1172871380722174</v>
      </c>
    </row>
    <row r="4" spans="1:7" x14ac:dyDescent="0.2">
      <c r="A4">
        <v>232170431</v>
      </c>
      <c r="B4">
        <v>1</v>
      </c>
      <c r="C4">
        <v>27.954999999999998</v>
      </c>
      <c r="D4" s="2">
        <v>22.07</v>
      </c>
      <c r="E4">
        <f t="shared" si="0"/>
        <v>5.884999999999998</v>
      </c>
      <c r="F4">
        <f>E4-6.22</f>
        <v>-0.33500000000000174</v>
      </c>
      <c r="G4">
        <f t="shared" si="1"/>
        <v>1.261377408831251</v>
      </c>
    </row>
    <row r="5" spans="1:7" x14ac:dyDescent="0.2">
      <c r="A5">
        <v>232170438</v>
      </c>
      <c r="B5">
        <v>1</v>
      </c>
      <c r="D5" s="2"/>
    </row>
    <row r="6" spans="1:7" x14ac:dyDescent="0.2">
      <c r="A6">
        <v>232170842</v>
      </c>
      <c r="B6">
        <v>1</v>
      </c>
      <c r="C6" s="2">
        <v>25.91</v>
      </c>
      <c r="D6" s="2">
        <v>20.535</v>
      </c>
      <c r="E6">
        <f t="shared" si="0"/>
        <v>5.375</v>
      </c>
      <c r="F6">
        <f>E6-5.775</f>
        <v>-0.40000000000000036</v>
      </c>
      <c r="G6">
        <f t="shared" si="1"/>
        <v>1.3195079107728946</v>
      </c>
    </row>
    <row r="7" spans="1:7" x14ac:dyDescent="0.2">
      <c r="A7">
        <v>232170844</v>
      </c>
      <c r="B7">
        <v>1</v>
      </c>
      <c r="C7">
        <v>27.26</v>
      </c>
      <c r="D7" s="2">
        <v>21.64</v>
      </c>
      <c r="E7">
        <f>C7-D7</f>
        <v>5.620000000000001</v>
      </c>
      <c r="F7">
        <f>E7-6.31</f>
        <v>-0.68999999999999861</v>
      </c>
      <c r="G7">
        <f t="shared" si="1"/>
        <v>1.6132835184442511</v>
      </c>
    </row>
    <row r="8" spans="1:7" x14ac:dyDescent="0.2">
      <c r="A8">
        <v>232170845</v>
      </c>
      <c r="B8">
        <v>1</v>
      </c>
      <c r="C8">
        <v>27.43</v>
      </c>
      <c r="D8" s="2">
        <v>21.765000000000001</v>
      </c>
      <c r="E8">
        <f t="shared" si="0"/>
        <v>5.6649999999999991</v>
      </c>
      <c r="F8">
        <f>E8-6.285</f>
        <v>-0.62000000000000099</v>
      </c>
      <c r="G8">
        <f t="shared" si="1"/>
        <v>1.5368751812880135</v>
      </c>
    </row>
    <row r="9" spans="1:7" x14ac:dyDescent="0.2">
      <c r="A9">
        <v>232170855</v>
      </c>
      <c r="B9">
        <v>1</v>
      </c>
      <c r="C9" s="2">
        <v>27.02</v>
      </c>
      <c r="D9" s="2">
        <v>21.234999999999999</v>
      </c>
      <c r="E9">
        <f t="shared" si="0"/>
        <v>5.7850000000000001</v>
      </c>
      <c r="F9">
        <f>E9-5.775</f>
        <v>9.9999999999997868E-3</v>
      </c>
      <c r="G9">
        <f t="shared" si="1"/>
        <v>0.99309249543703604</v>
      </c>
    </row>
    <row r="10" spans="1:7" x14ac:dyDescent="0.2">
      <c r="A10">
        <v>232170861</v>
      </c>
      <c r="B10">
        <v>1</v>
      </c>
      <c r="C10">
        <v>27.59</v>
      </c>
      <c r="D10" s="2">
        <v>22.13</v>
      </c>
      <c r="E10">
        <f t="shared" si="0"/>
        <v>5.4600000000000009</v>
      </c>
      <c r="F10">
        <f>E10-5.355</f>
        <v>0.10500000000000043</v>
      </c>
      <c r="G10">
        <f t="shared" si="1"/>
        <v>0.92980494261316149</v>
      </c>
    </row>
    <row r="11" spans="1:7" x14ac:dyDescent="0.2">
      <c r="A11" s="2">
        <v>232170425</v>
      </c>
      <c r="B11" s="2">
        <v>2</v>
      </c>
      <c r="C11" s="2">
        <v>29.864999999999998</v>
      </c>
      <c r="D11" s="2">
        <v>23.06</v>
      </c>
      <c r="E11" s="2">
        <f t="shared" si="0"/>
        <v>6.8049999999999997</v>
      </c>
      <c r="F11" s="2">
        <f>E11-5.82</f>
        <v>0.98499999999999943</v>
      </c>
      <c r="G11" s="2">
        <f t="shared" si="1"/>
        <v>0.50522572324338211</v>
      </c>
    </row>
    <row r="12" spans="1:7" x14ac:dyDescent="0.2">
      <c r="A12">
        <v>232170438</v>
      </c>
      <c r="B12">
        <v>2</v>
      </c>
      <c r="C12">
        <v>30.215</v>
      </c>
      <c r="D12" s="2">
        <v>22.13</v>
      </c>
      <c r="E12">
        <f t="shared" si="0"/>
        <v>8.0850000000000009</v>
      </c>
      <c r="F12">
        <f>E12-5.355</f>
        <v>2.7300000000000004</v>
      </c>
      <c r="G12">
        <f t="shared" si="1"/>
        <v>0.15072597846134503</v>
      </c>
    </row>
    <row r="13" spans="1:7" x14ac:dyDescent="0.2">
      <c r="A13">
        <v>232170471</v>
      </c>
      <c r="B13">
        <v>2</v>
      </c>
      <c r="C13">
        <v>28.71</v>
      </c>
      <c r="D13" s="2">
        <v>21.25</v>
      </c>
      <c r="E13">
        <f t="shared" si="0"/>
        <v>7.4600000000000009</v>
      </c>
      <c r="F13">
        <f>E13-6.22</f>
        <v>1.2400000000000011</v>
      </c>
      <c r="G13">
        <f t="shared" si="1"/>
        <v>0.4233726561812633</v>
      </c>
    </row>
    <row r="14" spans="1:7" x14ac:dyDescent="0.2">
      <c r="A14">
        <v>232170473</v>
      </c>
      <c r="B14">
        <v>2</v>
      </c>
      <c r="C14" s="2">
        <v>26.395</v>
      </c>
      <c r="D14" s="2">
        <v>20.484999999999999</v>
      </c>
      <c r="E14">
        <f t="shared" si="0"/>
        <v>5.91</v>
      </c>
      <c r="F14">
        <f>E14-5.775</f>
        <v>0.13499999999999979</v>
      </c>
      <c r="G14">
        <f t="shared" si="1"/>
        <v>0.91066983359197862</v>
      </c>
    </row>
    <row r="15" spans="1:7" x14ac:dyDescent="0.2">
      <c r="A15">
        <v>232170475</v>
      </c>
      <c r="B15">
        <v>2</v>
      </c>
      <c r="C15">
        <v>28.78</v>
      </c>
      <c r="D15" s="2">
        <v>20.63</v>
      </c>
      <c r="E15">
        <f t="shared" si="0"/>
        <v>8.1500000000000021</v>
      </c>
      <c r="F15">
        <f>E15-5.84</f>
        <v>2.3100000000000023</v>
      </c>
      <c r="G15">
        <f t="shared" si="1"/>
        <v>0.20166043980553128</v>
      </c>
    </row>
    <row r="16" spans="1:7" x14ac:dyDescent="0.2">
      <c r="A16">
        <v>232170478</v>
      </c>
      <c r="B16">
        <v>2</v>
      </c>
      <c r="C16">
        <v>28.13</v>
      </c>
      <c r="D16" s="2">
        <v>21.64</v>
      </c>
      <c r="E16">
        <f t="shared" si="0"/>
        <v>6.4899999999999984</v>
      </c>
      <c r="F16">
        <f>E16-6.31</f>
        <v>0.17999999999999883</v>
      </c>
      <c r="G16">
        <f t="shared" si="1"/>
        <v>0.88270299629065563</v>
      </c>
    </row>
    <row r="17" spans="1:7" x14ac:dyDescent="0.2">
      <c r="A17">
        <v>232170815</v>
      </c>
      <c r="B17">
        <v>2</v>
      </c>
      <c r="C17">
        <v>27.774999999999999</v>
      </c>
      <c r="D17" s="2">
        <v>21.565000000000001</v>
      </c>
      <c r="E17">
        <f t="shared" si="0"/>
        <v>6.2099999999999973</v>
      </c>
      <c r="F17">
        <f>E17-5.355</f>
        <v>0.85499999999999687</v>
      </c>
      <c r="G17">
        <f t="shared" si="1"/>
        <v>0.55286532666013566</v>
      </c>
    </row>
    <row r="18" spans="1:7" x14ac:dyDescent="0.2">
      <c r="A18">
        <v>232170817</v>
      </c>
      <c r="B18">
        <v>2</v>
      </c>
      <c r="C18">
        <v>30.965</v>
      </c>
      <c r="D18" s="2">
        <v>21.3</v>
      </c>
      <c r="E18">
        <f t="shared" si="0"/>
        <v>9.6649999999999991</v>
      </c>
      <c r="F18">
        <f>E18-6.785</f>
        <v>2.879999999999999</v>
      </c>
      <c r="G18">
        <f t="shared" si="1"/>
        <v>0.13584185781575736</v>
      </c>
    </row>
    <row r="19" spans="1:7" x14ac:dyDescent="0.2">
      <c r="A19">
        <v>232170833</v>
      </c>
      <c r="B19">
        <v>2</v>
      </c>
      <c r="C19">
        <v>27.495000000000001</v>
      </c>
      <c r="D19" s="2">
        <v>21.32</v>
      </c>
      <c r="E19">
        <f t="shared" si="0"/>
        <v>6.1750000000000007</v>
      </c>
      <c r="F19">
        <f>E19-5.77</f>
        <v>0.40500000000000114</v>
      </c>
      <c r="G19">
        <f t="shared" si="1"/>
        <v>0.75523629278141213</v>
      </c>
    </row>
    <row r="20" spans="1:7" x14ac:dyDescent="0.2">
      <c r="A20">
        <v>232170837</v>
      </c>
      <c r="B20">
        <v>2</v>
      </c>
      <c r="C20">
        <v>27.07</v>
      </c>
      <c r="D20" s="2">
        <v>21.11</v>
      </c>
      <c r="E20">
        <f t="shared" si="0"/>
        <v>5.9600000000000009</v>
      </c>
      <c r="F20">
        <f>E20-6.285</f>
        <v>-0.32499999999999929</v>
      </c>
      <c r="G20">
        <f t="shared" si="1"/>
        <v>1.2526644386241272</v>
      </c>
    </row>
    <row r="21" spans="1:7" x14ac:dyDescent="0.2">
      <c r="A21">
        <v>232170853</v>
      </c>
      <c r="B21">
        <v>2</v>
      </c>
      <c r="C21">
        <v>26.59</v>
      </c>
      <c r="D21" s="2">
        <v>20.684999999999999</v>
      </c>
      <c r="E21">
        <f t="shared" si="0"/>
        <v>5.9050000000000011</v>
      </c>
      <c r="F21">
        <f>E21-5.84</f>
        <v>6.5000000000001279E-2</v>
      </c>
      <c r="G21">
        <f t="shared" si="1"/>
        <v>0.95594531759374124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7" sqref="E27"/>
    </sheetView>
  </sheetViews>
  <sheetFormatPr baseColWidth="10" defaultRowHeight="16" x14ac:dyDescent="0.2"/>
  <cols>
    <col min="2" max="2" width="33" customWidth="1"/>
  </cols>
  <sheetData>
    <row r="1" spans="1:7" x14ac:dyDescent="0.2">
      <c r="A1" t="s">
        <v>0</v>
      </c>
      <c r="B1" t="s">
        <v>15</v>
      </c>
      <c r="C1" s="1" t="s">
        <v>3</v>
      </c>
      <c r="D1" s="1" t="s">
        <v>16</v>
      </c>
      <c r="E1" s="1" t="s">
        <v>8</v>
      </c>
      <c r="F1" s="1" t="s">
        <v>9</v>
      </c>
      <c r="G1" s="1" t="s">
        <v>10</v>
      </c>
    </row>
    <row r="2" spans="1:7" x14ac:dyDescent="0.2">
      <c r="A2">
        <v>232170426</v>
      </c>
      <c r="B2">
        <v>1</v>
      </c>
      <c r="C2">
        <v>28.975000000000001</v>
      </c>
      <c r="D2" s="2">
        <v>20.85</v>
      </c>
      <c r="E2">
        <f>C2-D2</f>
        <v>8.125</v>
      </c>
      <c r="F2">
        <f>E2-7.62</f>
        <v>0.50499999999999989</v>
      </c>
      <c r="G2">
        <f>POWER(2,-F2)</f>
        <v>0.70466037757100974</v>
      </c>
    </row>
    <row r="3" spans="1:7" x14ac:dyDescent="0.2">
      <c r="A3">
        <v>232170430</v>
      </c>
      <c r="B3">
        <v>1</v>
      </c>
      <c r="C3">
        <v>29.925000000000001</v>
      </c>
      <c r="D3" s="2">
        <v>21.58</v>
      </c>
      <c r="E3">
        <f t="shared" ref="E3:E21" si="0">C3-D3</f>
        <v>8.3450000000000024</v>
      </c>
      <c r="F3">
        <f>E3-7.465</f>
        <v>0.88000000000000256</v>
      </c>
      <c r="G3">
        <f t="shared" ref="G3:G21" si="1">POWER(2,-F3)</f>
        <v>0.54336743126302811</v>
      </c>
    </row>
    <row r="4" spans="1:7" x14ac:dyDescent="0.2">
      <c r="A4">
        <v>232170431</v>
      </c>
      <c r="B4">
        <v>1</v>
      </c>
      <c r="C4">
        <v>28.734999999999999</v>
      </c>
      <c r="D4" s="2">
        <v>22.07</v>
      </c>
      <c r="E4">
        <f t="shared" si="0"/>
        <v>6.6649999999999991</v>
      </c>
      <c r="F4">
        <f>E4-7.71</f>
        <v>-1.0450000000000008</v>
      </c>
      <c r="G4">
        <f t="shared" si="1"/>
        <v>2.0633663586027189</v>
      </c>
    </row>
    <row r="5" spans="1:7" x14ac:dyDescent="0.2">
      <c r="A5">
        <v>232170438</v>
      </c>
      <c r="B5">
        <v>1</v>
      </c>
      <c r="D5" s="2"/>
    </row>
    <row r="6" spans="1:7" x14ac:dyDescent="0.2">
      <c r="A6">
        <v>232170842</v>
      </c>
      <c r="B6">
        <v>1</v>
      </c>
      <c r="C6" s="2">
        <v>27.45</v>
      </c>
      <c r="D6" s="2">
        <v>20.535</v>
      </c>
      <c r="E6">
        <f t="shared" si="0"/>
        <v>6.9149999999999991</v>
      </c>
      <c r="F6">
        <f>E6-7.63</f>
        <v>-0.71500000000000075</v>
      </c>
      <c r="G6">
        <f t="shared" si="1"/>
        <v>1.6414832176209975</v>
      </c>
    </row>
    <row r="7" spans="1:7" x14ac:dyDescent="0.2">
      <c r="A7">
        <v>232170844</v>
      </c>
      <c r="B7">
        <v>1</v>
      </c>
      <c r="C7">
        <v>29.774999999999999</v>
      </c>
      <c r="D7" s="2">
        <v>21.64</v>
      </c>
      <c r="E7">
        <f t="shared" si="0"/>
        <v>8.134999999999998</v>
      </c>
      <c r="F7">
        <f>E7-7.92</f>
        <v>0.21499999999999808</v>
      </c>
      <c r="G7">
        <f t="shared" si="1"/>
        <v>0.86154615971201831</v>
      </c>
    </row>
    <row r="8" spans="1:7" x14ac:dyDescent="0.2">
      <c r="A8">
        <v>232170845</v>
      </c>
      <c r="B8">
        <v>1</v>
      </c>
      <c r="C8">
        <v>29.85</v>
      </c>
      <c r="D8" s="2">
        <v>21.765000000000001</v>
      </c>
      <c r="E8">
        <f t="shared" si="0"/>
        <v>8.0850000000000009</v>
      </c>
      <c r="F8">
        <f>E8-7.85</f>
        <v>0.23500000000000121</v>
      </c>
      <c r="G8">
        <f t="shared" si="1"/>
        <v>0.84968499913864959</v>
      </c>
    </row>
    <row r="9" spans="1:7" x14ac:dyDescent="0.2">
      <c r="A9">
        <v>232170855</v>
      </c>
      <c r="B9">
        <v>1</v>
      </c>
      <c r="C9" s="2">
        <v>29.504999999999999</v>
      </c>
      <c r="D9" s="2">
        <v>21.234999999999999</v>
      </c>
      <c r="E9">
        <f t="shared" si="0"/>
        <v>8.27</v>
      </c>
      <c r="F9">
        <f>E9-7.63</f>
        <v>0.63999999999999968</v>
      </c>
      <c r="G9">
        <f t="shared" si="1"/>
        <v>0.64171294878145224</v>
      </c>
    </row>
    <row r="10" spans="1:7" x14ac:dyDescent="0.2">
      <c r="A10">
        <v>232170861</v>
      </c>
      <c r="B10">
        <v>1</v>
      </c>
      <c r="C10">
        <v>29.535</v>
      </c>
      <c r="D10" s="2">
        <v>22.13</v>
      </c>
      <c r="E10">
        <f t="shared" si="0"/>
        <v>7.4050000000000011</v>
      </c>
      <c r="F10">
        <f>E10-7.335</f>
        <v>7.0000000000001172E-2</v>
      </c>
      <c r="G10">
        <f t="shared" si="1"/>
        <v>0.95263799804393667</v>
      </c>
    </row>
    <row r="11" spans="1:7" x14ac:dyDescent="0.2">
      <c r="A11">
        <v>232170425</v>
      </c>
      <c r="B11">
        <v>2</v>
      </c>
      <c r="C11">
        <v>31.2</v>
      </c>
      <c r="D11" s="2">
        <v>23.06</v>
      </c>
      <c r="E11">
        <f t="shared" si="0"/>
        <v>8.14</v>
      </c>
      <c r="F11">
        <f>E11-7.725</f>
        <v>0.41500000000000092</v>
      </c>
      <c r="G11">
        <f t="shared" si="1"/>
        <v>0.75001949464290862</v>
      </c>
    </row>
    <row r="12" spans="1:7" x14ac:dyDescent="0.2">
      <c r="A12">
        <v>232170438</v>
      </c>
      <c r="B12">
        <v>2</v>
      </c>
      <c r="C12">
        <v>30.21</v>
      </c>
      <c r="D12" s="2">
        <v>22.13</v>
      </c>
      <c r="E12">
        <f t="shared" si="0"/>
        <v>8.0800000000000018</v>
      </c>
      <c r="F12">
        <f>E12-7.335</f>
        <v>0.74500000000000188</v>
      </c>
      <c r="G12">
        <f t="shared" si="1"/>
        <v>0.5966678715158602</v>
      </c>
    </row>
    <row r="13" spans="1:7" x14ac:dyDescent="0.2">
      <c r="A13">
        <v>232170471</v>
      </c>
      <c r="B13">
        <v>2</v>
      </c>
      <c r="C13">
        <v>29.17</v>
      </c>
      <c r="D13" s="2">
        <v>21.25</v>
      </c>
      <c r="E13">
        <f t="shared" si="0"/>
        <v>7.9200000000000017</v>
      </c>
      <c r="F13">
        <f>E13-7.71</f>
        <v>0.21000000000000174</v>
      </c>
      <c r="G13">
        <f t="shared" si="1"/>
        <v>0.86453723130786408</v>
      </c>
    </row>
    <row r="14" spans="1:7" x14ac:dyDescent="0.2">
      <c r="A14">
        <v>232170473</v>
      </c>
      <c r="B14">
        <v>2</v>
      </c>
      <c r="C14" s="2">
        <v>28.114999999999998</v>
      </c>
      <c r="D14" s="2">
        <v>20.484999999999999</v>
      </c>
      <c r="E14">
        <f t="shared" si="0"/>
        <v>7.629999999999999</v>
      </c>
      <c r="F14">
        <f>E14-7.63</f>
        <v>0</v>
      </c>
      <c r="G14">
        <f t="shared" si="1"/>
        <v>1</v>
      </c>
    </row>
    <row r="15" spans="1:7" x14ac:dyDescent="0.2">
      <c r="A15">
        <v>232170475</v>
      </c>
      <c r="B15">
        <v>2</v>
      </c>
      <c r="C15">
        <v>27.905000000000001</v>
      </c>
      <c r="D15" s="2">
        <v>20.63</v>
      </c>
      <c r="E15">
        <f t="shared" si="0"/>
        <v>7.2750000000000021</v>
      </c>
      <c r="F15">
        <f>E15-7.62</f>
        <v>-0.34499999999999797</v>
      </c>
      <c r="G15">
        <f t="shared" si="1"/>
        <v>1.2701509825387878</v>
      </c>
    </row>
    <row r="16" spans="1:7" x14ac:dyDescent="0.2">
      <c r="A16">
        <v>232170478</v>
      </c>
      <c r="B16">
        <v>2</v>
      </c>
      <c r="C16">
        <v>29.475000000000001</v>
      </c>
      <c r="D16" s="2">
        <v>21.64</v>
      </c>
      <c r="E16">
        <f t="shared" si="0"/>
        <v>7.8350000000000009</v>
      </c>
      <c r="F16">
        <f>E16-7.92</f>
        <v>-8.4999999999999076E-2</v>
      </c>
      <c r="G16">
        <f t="shared" si="1"/>
        <v>1.0606877413682163</v>
      </c>
    </row>
    <row r="17" spans="1:7" x14ac:dyDescent="0.2">
      <c r="A17">
        <v>232170815</v>
      </c>
      <c r="B17">
        <v>2</v>
      </c>
      <c r="C17">
        <v>31.1</v>
      </c>
      <c r="D17" s="2">
        <v>21.565000000000001</v>
      </c>
      <c r="E17">
        <f t="shared" si="0"/>
        <v>9.5350000000000001</v>
      </c>
      <c r="F17">
        <f>E17-7.335</f>
        <v>2.2000000000000002</v>
      </c>
      <c r="G17">
        <f t="shared" si="1"/>
        <v>0.21763764082403106</v>
      </c>
    </row>
    <row r="18" spans="1:7" x14ac:dyDescent="0.2">
      <c r="A18">
        <v>232170817</v>
      </c>
      <c r="B18">
        <v>2</v>
      </c>
      <c r="C18">
        <v>32.365000000000002</v>
      </c>
      <c r="D18" s="2">
        <v>21.3</v>
      </c>
      <c r="E18">
        <f t="shared" si="0"/>
        <v>11.065000000000001</v>
      </c>
      <c r="F18">
        <f>E18-7.745</f>
        <v>3.3200000000000012</v>
      </c>
      <c r="G18">
        <f t="shared" si="1"/>
        <v>0.10013373469870267</v>
      </c>
    </row>
    <row r="19" spans="1:7" x14ac:dyDescent="0.2">
      <c r="A19">
        <v>232170833</v>
      </c>
      <c r="B19">
        <v>2</v>
      </c>
      <c r="C19">
        <v>29.54</v>
      </c>
      <c r="D19" s="2">
        <v>21.32</v>
      </c>
      <c r="E19">
        <f t="shared" si="0"/>
        <v>8.2199999999999989</v>
      </c>
      <c r="F19">
        <f>E19-7.465</f>
        <v>0.75499999999999901</v>
      </c>
      <c r="G19">
        <f t="shared" si="1"/>
        <v>0.59254638547079141</v>
      </c>
    </row>
    <row r="20" spans="1:7" x14ac:dyDescent="0.2">
      <c r="A20">
        <v>232170837</v>
      </c>
      <c r="B20">
        <v>2</v>
      </c>
      <c r="C20">
        <v>29.5</v>
      </c>
      <c r="D20" s="2">
        <v>21.11</v>
      </c>
      <c r="E20">
        <f t="shared" si="0"/>
        <v>8.39</v>
      </c>
      <c r="F20">
        <f>E20-7.85</f>
        <v>0.54000000000000092</v>
      </c>
      <c r="G20">
        <f t="shared" si="1"/>
        <v>0.68777090906987137</v>
      </c>
    </row>
    <row r="21" spans="1:7" x14ac:dyDescent="0.2">
      <c r="A21">
        <v>232170853</v>
      </c>
      <c r="B21">
        <v>2</v>
      </c>
      <c r="C21">
        <v>28.835000000000001</v>
      </c>
      <c r="D21" s="2">
        <v>20.684999999999999</v>
      </c>
      <c r="E21">
        <f t="shared" si="0"/>
        <v>8.1500000000000021</v>
      </c>
      <c r="F21">
        <f>E21-7.62</f>
        <v>0.53000000000000203</v>
      </c>
      <c r="G21">
        <f t="shared" si="1"/>
        <v>0.69255473405546131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hypoGnRH3</vt:lpstr>
      <vt:lpstr>hypoGnIH</vt:lpstr>
      <vt:lpstr>hypoAR</vt:lpstr>
      <vt:lpstr>hypoER</vt:lpstr>
      <vt:lpstr>hypoGR</vt:lpstr>
      <vt:lpstr>hypoMR</vt:lpstr>
      <vt:lpstr>testesGR</vt:lpstr>
      <vt:lpstr>testesMR</vt:lpstr>
      <vt:lpstr>testesLHR</vt:lpstr>
      <vt:lpstr>testesFSH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adamfudickar</dc:creator>
  <cp:lastModifiedBy>Microsoft Office User</cp:lastModifiedBy>
  <dcterms:created xsi:type="dcterms:W3CDTF">2015-11-03T15:55:37Z</dcterms:created>
  <dcterms:modified xsi:type="dcterms:W3CDTF">2018-09-24T01:38:48Z</dcterms:modified>
</cp:coreProperties>
</file>