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0_ncr:8100000_{34C02E7F-1615-4348-B7C8-A894962C1666}" xr6:coauthVersionLast="33" xr6:coauthVersionMax="33" xr10:uidLastSave="{00000000-0000-0000-0000-000000000000}"/>
  <bookViews>
    <workbookView xWindow="0" yWindow="0" windowWidth="22260" windowHeight="12648" xr2:uid="{00000000-000D-0000-FFFF-FFFF00000000}"/>
  </bookViews>
  <sheets>
    <sheet name="Abbreviations" sheetId="10" r:id="rId1"/>
    <sheet name="Degussa P25" sheetId="8" r:id="rId2"/>
    <sheet name="PZS" sheetId="3" r:id="rId3"/>
    <sheet name="PZ23S" sheetId="4" r:id="rId4"/>
    <sheet name="PZS60Å" sheetId="5" r:id="rId5"/>
    <sheet name="PZS40-60 µm" sheetId="6" r:id="rId6"/>
    <sheet name="PZSB" sheetId="9" r:id="rId7"/>
    <sheet name="Photocatalytic ozonation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9" l="1"/>
  <c r="G78" i="9"/>
  <c r="G79" i="9"/>
  <c r="G80" i="9"/>
  <c r="G81" i="9"/>
  <c r="G82" i="9"/>
  <c r="G76" i="9"/>
  <c r="AO82" i="2"/>
  <c r="AQ81" i="2"/>
  <c r="AQ80" i="2"/>
  <c r="AK84" i="2"/>
  <c r="AJ84" i="2"/>
  <c r="AI84" i="2"/>
  <c r="AK81" i="2"/>
  <c r="AJ81" i="2"/>
  <c r="AJ80" i="2"/>
  <c r="AC84" i="2"/>
  <c r="AE83" i="2"/>
  <c r="AC81" i="2"/>
  <c r="AN84" i="2"/>
  <c r="AQ84" i="2" s="1"/>
  <c r="AH84" i="2"/>
  <c r="AB84" i="2"/>
  <c r="AE84" i="2" s="1"/>
  <c r="V84" i="2"/>
  <c r="P84" i="2"/>
  <c r="J84" i="2"/>
  <c r="D84" i="2"/>
  <c r="G84" i="2" s="1"/>
  <c r="AN83" i="2"/>
  <c r="AP83" i="2" s="1"/>
  <c r="AH83" i="2"/>
  <c r="AK83" i="2" s="1"/>
  <c r="AB83" i="2"/>
  <c r="AD83" i="2" s="1"/>
  <c r="V83" i="2"/>
  <c r="Y83" i="2" s="1"/>
  <c r="P83" i="2"/>
  <c r="R83" i="2" s="1"/>
  <c r="J83" i="2"/>
  <c r="D83" i="2"/>
  <c r="AN82" i="2"/>
  <c r="AP82" i="2" s="1"/>
  <c r="AH82" i="2"/>
  <c r="AK82" i="2" s="1"/>
  <c r="AB82" i="2"/>
  <c r="AE82" i="2" s="1"/>
  <c r="V82" i="2"/>
  <c r="P82" i="2"/>
  <c r="J82" i="2"/>
  <c r="M82" i="2" s="1"/>
  <c r="D82" i="2"/>
  <c r="AN81" i="2"/>
  <c r="AP81" i="2" s="1"/>
  <c r="AH81" i="2"/>
  <c r="AB81" i="2"/>
  <c r="AD81" i="2" s="1"/>
  <c r="V81" i="2"/>
  <c r="X81" i="2" s="1"/>
  <c r="P81" i="2"/>
  <c r="S81" i="2" s="1"/>
  <c r="J81" i="2"/>
  <c r="D81" i="2"/>
  <c r="F81" i="2" s="1"/>
  <c r="AN80" i="2"/>
  <c r="AO84" i="2" s="1"/>
  <c r="AH80" i="2"/>
  <c r="AI81" i="2" s="1"/>
  <c r="AB80" i="2"/>
  <c r="AE80" i="2" s="1"/>
  <c r="V80" i="2"/>
  <c r="Y80" i="2" s="1"/>
  <c r="P80" i="2"/>
  <c r="Q84" i="2" s="1"/>
  <c r="J80" i="2"/>
  <c r="K80" i="2" s="1"/>
  <c r="D80" i="2"/>
  <c r="AP84" i="2" l="1"/>
  <c r="G83" i="2"/>
  <c r="W82" i="2"/>
  <c r="AC82" i="2"/>
  <c r="AJ82" i="2"/>
  <c r="AO80" i="2"/>
  <c r="AQ82" i="2"/>
  <c r="W81" i="2"/>
  <c r="R80" i="2"/>
  <c r="S80" i="2"/>
  <c r="Y81" i="2"/>
  <c r="AE81" i="2"/>
  <c r="AD84" i="2"/>
  <c r="AI82" i="2"/>
  <c r="F82" i="2"/>
  <c r="L83" i="2"/>
  <c r="S84" i="2"/>
  <c r="Q83" i="2"/>
  <c r="AD82" i="2"/>
  <c r="AI80" i="2"/>
  <c r="AP80" i="2"/>
  <c r="AO83" i="2"/>
  <c r="E84" i="2"/>
  <c r="L81" i="2"/>
  <c r="S82" i="2"/>
  <c r="X83" i="2"/>
  <c r="S83" i="2"/>
  <c r="AD80" i="2"/>
  <c r="AC83" i="2"/>
  <c r="AK80" i="2"/>
  <c r="AJ83" i="2"/>
  <c r="AO81" i="2"/>
  <c r="AQ83" i="2"/>
  <c r="Y84" i="2"/>
  <c r="AC80" i="2"/>
  <c r="AI83" i="2"/>
  <c r="R81" i="2"/>
  <c r="X82" i="2"/>
  <c r="R84" i="2"/>
  <c r="W84" i="2"/>
  <c r="W80" i="2"/>
  <c r="Y82" i="2"/>
  <c r="X84" i="2"/>
  <c r="X80" i="2"/>
  <c r="W83" i="2"/>
  <c r="Q82" i="2"/>
  <c r="R82" i="2"/>
  <c r="Q80" i="2"/>
  <c r="Q81" i="2"/>
  <c r="M83" i="2"/>
  <c r="L80" i="2"/>
  <c r="L84" i="2"/>
  <c r="M84" i="2"/>
  <c r="M81" i="2"/>
  <c r="K82" i="2"/>
  <c r="K83" i="2"/>
  <c r="L82" i="2"/>
  <c r="M80" i="2"/>
  <c r="K84" i="2"/>
  <c r="K81" i="2"/>
  <c r="G80" i="2"/>
  <c r="F84" i="2"/>
  <c r="G82" i="2"/>
  <c r="E80" i="2"/>
  <c r="F83" i="2"/>
  <c r="E81" i="2"/>
  <c r="E82" i="2"/>
  <c r="F80" i="2"/>
  <c r="E83" i="2"/>
  <c r="G81" i="2"/>
  <c r="X28" i="9"/>
  <c r="X27" i="9"/>
  <c r="W29" i="9"/>
  <c r="V29" i="9"/>
  <c r="X32" i="9"/>
  <c r="X31" i="9"/>
  <c r="X30" i="9"/>
  <c r="N28" i="9"/>
  <c r="N27" i="9"/>
  <c r="X29" i="9" l="1"/>
  <c r="N29" i="9"/>
  <c r="P29" i="9" s="1"/>
  <c r="E24" i="8" l="1"/>
  <c r="E23" i="8"/>
  <c r="E22" i="8"/>
  <c r="E21" i="8"/>
  <c r="E20" i="8"/>
  <c r="E19" i="8"/>
  <c r="E18" i="8"/>
  <c r="E17" i="8"/>
  <c r="E16" i="8"/>
  <c r="F36" i="8"/>
  <c r="D30" i="8"/>
  <c r="D31" i="8"/>
  <c r="D32" i="8"/>
  <c r="F32" i="8" s="1"/>
  <c r="D33" i="8"/>
  <c r="F33" i="8" s="1"/>
  <c r="D34" i="8"/>
  <c r="F34" i="8" s="1"/>
  <c r="D35" i="8"/>
  <c r="F35" i="8" s="1"/>
  <c r="D36" i="8"/>
  <c r="D37" i="8"/>
  <c r="F37" i="8" s="1"/>
  <c r="D38" i="8"/>
  <c r="F38" i="8" s="1"/>
  <c r="D39" i="8"/>
  <c r="F39" i="8" s="1"/>
  <c r="D40" i="8"/>
  <c r="F40" i="8" s="1"/>
  <c r="D4" i="8"/>
  <c r="D5" i="8"/>
  <c r="D6" i="8"/>
  <c r="D7" i="8"/>
  <c r="D8" i="8"/>
  <c r="D9" i="8"/>
  <c r="D10" i="8"/>
  <c r="D82" i="9"/>
  <c r="D81" i="9"/>
  <c r="D80" i="9"/>
  <c r="D79" i="9"/>
  <c r="D78" i="9"/>
  <c r="D77" i="9"/>
  <c r="D76" i="9"/>
  <c r="F76" i="9" s="1"/>
  <c r="D75" i="9"/>
  <c r="D74" i="9"/>
  <c r="N32" i="9"/>
  <c r="N31" i="9"/>
  <c r="N30" i="9"/>
  <c r="X26" i="9"/>
  <c r="N26" i="9"/>
  <c r="P28" i="9" s="1"/>
  <c r="X25" i="9"/>
  <c r="N25" i="9"/>
  <c r="X24" i="9"/>
  <c r="N24" i="9"/>
  <c r="O28" i="9" s="1"/>
  <c r="X23" i="9"/>
  <c r="N23" i="9"/>
  <c r="O27" i="9" s="1"/>
  <c r="X22" i="9"/>
  <c r="N22" i="9"/>
  <c r="O22" i="9" s="1"/>
  <c r="S66" i="9"/>
  <c r="N66" i="9"/>
  <c r="I66" i="9"/>
  <c r="D66" i="9"/>
  <c r="S65" i="9"/>
  <c r="N65" i="9"/>
  <c r="I65" i="9"/>
  <c r="D65" i="9"/>
  <c r="S64" i="9"/>
  <c r="N64" i="9"/>
  <c r="I64" i="9"/>
  <c r="D64" i="9"/>
  <c r="S63" i="9"/>
  <c r="N63" i="9"/>
  <c r="I63" i="9"/>
  <c r="D63" i="9"/>
  <c r="S62" i="9"/>
  <c r="N62" i="9"/>
  <c r="I62" i="9"/>
  <c r="D62" i="9"/>
  <c r="S61" i="9"/>
  <c r="N61" i="9"/>
  <c r="I61" i="9"/>
  <c r="D61" i="9"/>
  <c r="S60" i="9"/>
  <c r="N60" i="9"/>
  <c r="I60" i="9"/>
  <c r="D60" i="9"/>
  <c r="S59" i="9"/>
  <c r="N59" i="9"/>
  <c r="I59" i="9"/>
  <c r="D59" i="9"/>
  <c r="S58" i="9"/>
  <c r="U58" i="9" s="1"/>
  <c r="N58" i="9"/>
  <c r="P58" i="9" s="1"/>
  <c r="I58" i="9"/>
  <c r="K58" i="9" s="1"/>
  <c r="D58" i="9"/>
  <c r="F58" i="9" s="1"/>
  <c r="S57" i="9"/>
  <c r="N57" i="9"/>
  <c r="I57" i="9"/>
  <c r="D57" i="9"/>
  <c r="S56" i="9"/>
  <c r="N56" i="9"/>
  <c r="I56" i="9"/>
  <c r="D56" i="9"/>
  <c r="N49" i="9"/>
  <c r="I49" i="9"/>
  <c r="D49" i="9"/>
  <c r="N48" i="9"/>
  <c r="I48" i="9"/>
  <c r="D48" i="9"/>
  <c r="N47" i="9"/>
  <c r="I47" i="9"/>
  <c r="D47" i="9"/>
  <c r="N46" i="9"/>
  <c r="I46" i="9"/>
  <c r="D46" i="9"/>
  <c r="N45" i="9"/>
  <c r="I45" i="9"/>
  <c r="D45" i="9"/>
  <c r="N44" i="9"/>
  <c r="I44" i="9"/>
  <c r="D44" i="9"/>
  <c r="N43" i="9"/>
  <c r="I43" i="9"/>
  <c r="D43" i="9"/>
  <c r="N42" i="9"/>
  <c r="I42" i="9"/>
  <c r="D42" i="9"/>
  <c r="N41" i="9"/>
  <c r="P41" i="9" s="1"/>
  <c r="I41" i="9"/>
  <c r="K41" i="9" s="1"/>
  <c r="D41" i="9"/>
  <c r="F41" i="9" s="1"/>
  <c r="N40" i="9"/>
  <c r="I40" i="9"/>
  <c r="D40" i="9"/>
  <c r="N39" i="9"/>
  <c r="I39" i="9"/>
  <c r="D39" i="9"/>
  <c r="S32" i="9"/>
  <c r="I32" i="9"/>
  <c r="D32" i="9"/>
  <c r="S31" i="9"/>
  <c r="I31" i="9"/>
  <c r="D31" i="9"/>
  <c r="S30" i="9"/>
  <c r="I30" i="9"/>
  <c r="D30" i="9"/>
  <c r="S29" i="9"/>
  <c r="I29" i="9"/>
  <c r="D29" i="9"/>
  <c r="S28" i="9"/>
  <c r="I28" i="9"/>
  <c r="D28" i="9"/>
  <c r="S27" i="9"/>
  <c r="I27" i="9"/>
  <c r="D27" i="9"/>
  <c r="S26" i="9"/>
  <c r="I26" i="9"/>
  <c r="D26" i="9"/>
  <c r="S25" i="9"/>
  <c r="I25" i="9"/>
  <c r="D25" i="9"/>
  <c r="F25" i="9" s="1"/>
  <c r="S24" i="9"/>
  <c r="U24" i="9" s="1"/>
  <c r="I24" i="9"/>
  <c r="K24" i="9" s="1"/>
  <c r="D24" i="9"/>
  <c r="F24" i="9" s="1"/>
  <c r="S23" i="9"/>
  <c r="I23" i="9"/>
  <c r="D23" i="9"/>
  <c r="S22" i="9"/>
  <c r="I22" i="9"/>
  <c r="D22" i="9"/>
  <c r="X15" i="9"/>
  <c r="S15" i="9"/>
  <c r="N15" i="9"/>
  <c r="I15" i="9"/>
  <c r="D15" i="9"/>
  <c r="X14" i="9"/>
  <c r="S14" i="9"/>
  <c r="N14" i="9"/>
  <c r="I14" i="9"/>
  <c r="D14" i="9"/>
  <c r="X13" i="9"/>
  <c r="S13" i="9"/>
  <c r="N13" i="9"/>
  <c r="I13" i="9"/>
  <c r="D13" i="9"/>
  <c r="X12" i="9"/>
  <c r="S12" i="9"/>
  <c r="N12" i="9"/>
  <c r="I12" i="9"/>
  <c r="D12" i="9"/>
  <c r="X11" i="9"/>
  <c r="S11" i="9"/>
  <c r="N11" i="9"/>
  <c r="I11" i="9"/>
  <c r="D11" i="9"/>
  <c r="X10" i="9"/>
  <c r="S10" i="9"/>
  <c r="N10" i="9"/>
  <c r="I10" i="9"/>
  <c r="D10" i="9"/>
  <c r="X9" i="9"/>
  <c r="S9" i="9"/>
  <c r="N9" i="9"/>
  <c r="I9" i="9"/>
  <c r="D9" i="9"/>
  <c r="X8" i="9"/>
  <c r="S8" i="9"/>
  <c r="N8" i="9"/>
  <c r="I8" i="9"/>
  <c r="D8" i="9"/>
  <c r="X7" i="9"/>
  <c r="S7" i="9"/>
  <c r="U7" i="9" s="1"/>
  <c r="N7" i="9"/>
  <c r="P7" i="9" s="1"/>
  <c r="I7" i="9"/>
  <c r="K7" i="9" s="1"/>
  <c r="D7" i="9"/>
  <c r="X6" i="9"/>
  <c r="S6" i="9"/>
  <c r="N6" i="9"/>
  <c r="I6" i="9"/>
  <c r="D6" i="9"/>
  <c r="X5" i="9"/>
  <c r="S5" i="9"/>
  <c r="N5" i="9"/>
  <c r="I5" i="9"/>
  <c r="J5" i="9" s="1"/>
  <c r="D5" i="9"/>
  <c r="U29" i="9" l="1"/>
  <c r="J25" i="9"/>
  <c r="U27" i="9"/>
  <c r="E42" i="9"/>
  <c r="U32" i="9"/>
  <c r="U25" i="9"/>
  <c r="T25" i="9"/>
  <c r="T29" i="9"/>
  <c r="T32" i="9"/>
  <c r="T24" i="9"/>
  <c r="T31" i="9"/>
  <c r="T23" i="9"/>
  <c r="T30" i="9"/>
  <c r="T28" i="9"/>
  <c r="T27" i="9"/>
  <c r="T26" i="9"/>
  <c r="U28" i="9"/>
  <c r="U30" i="9"/>
  <c r="U31" i="9"/>
  <c r="U26" i="9"/>
  <c r="Z24" i="9"/>
  <c r="Z31" i="9"/>
  <c r="Z29" i="9"/>
  <c r="Z30" i="9"/>
  <c r="Z27" i="9"/>
  <c r="Z32" i="9"/>
  <c r="Z28" i="9"/>
  <c r="Z25" i="9"/>
  <c r="Y31" i="9"/>
  <c r="Y23" i="9"/>
  <c r="Y30" i="9"/>
  <c r="Y22" i="9"/>
  <c r="Y29" i="9"/>
  <c r="Y27" i="9"/>
  <c r="Y28" i="9"/>
  <c r="Y26" i="9"/>
  <c r="Y25" i="9"/>
  <c r="Y32" i="9"/>
  <c r="Y24" i="9"/>
  <c r="Z26" i="9"/>
  <c r="K59" i="9"/>
  <c r="K61" i="9"/>
  <c r="U59" i="9"/>
  <c r="U63" i="9"/>
  <c r="U61" i="9"/>
  <c r="Z7" i="9"/>
  <c r="O29" i="9"/>
  <c r="P27" i="9"/>
  <c r="F47" i="9"/>
  <c r="U65" i="9"/>
  <c r="F44" i="9"/>
  <c r="J46" i="9"/>
  <c r="F42" i="9"/>
  <c r="F43" i="9"/>
  <c r="P59" i="9"/>
  <c r="P61" i="9"/>
  <c r="P63" i="9"/>
  <c r="K47" i="9"/>
  <c r="O42" i="9"/>
  <c r="U60" i="9"/>
  <c r="F62" i="9"/>
  <c r="F66" i="9"/>
  <c r="K42" i="9"/>
  <c r="F45" i="9"/>
  <c r="P47" i="9"/>
  <c r="J66" i="9"/>
  <c r="J58" i="9"/>
  <c r="J65" i="9"/>
  <c r="J57" i="9"/>
  <c r="J64" i="9"/>
  <c r="J56" i="9"/>
  <c r="J63" i="9"/>
  <c r="J59" i="9"/>
  <c r="J62" i="9"/>
  <c r="J61" i="9"/>
  <c r="J60" i="9"/>
  <c r="K60" i="9"/>
  <c r="K62" i="9"/>
  <c r="K64" i="9"/>
  <c r="K66" i="9"/>
  <c r="E62" i="9"/>
  <c r="E57" i="9"/>
  <c r="E63" i="9"/>
  <c r="E61" i="9"/>
  <c r="E60" i="9"/>
  <c r="E59" i="9"/>
  <c r="E65" i="9"/>
  <c r="E66" i="9"/>
  <c r="E58" i="9"/>
  <c r="E64" i="9"/>
  <c r="E56" i="9"/>
  <c r="F60" i="9"/>
  <c r="F64" i="9"/>
  <c r="F26" i="9"/>
  <c r="P42" i="9"/>
  <c r="K45" i="9"/>
  <c r="F48" i="9"/>
  <c r="O62" i="9"/>
  <c r="O57" i="9"/>
  <c r="O61" i="9"/>
  <c r="O65" i="9"/>
  <c r="O60" i="9"/>
  <c r="O63" i="9"/>
  <c r="O59" i="9"/>
  <c r="O66" i="9"/>
  <c r="O58" i="9"/>
  <c r="O64" i="9"/>
  <c r="O56" i="9"/>
  <c r="P60" i="9"/>
  <c r="P62" i="9"/>
  <c r="P64" i="9"/>
  <c r="P66" i="9"/>
  <c r="T66" i="9"/>
  <c r="T58" i="9"/>
  <c r="T65" i="9"/>
  <c r="T57" i="9"/>
  <c r="T59" i="9"/>
  <c r="T64" i="9"/>
  <c r="T56" i="9"/>
  <c r="T63" i="9"/>
  <c r="T62" i="9"/>
  <c r="T61" i="9"/>
  <c r="T60" i="9"/>
  <c r="U62" i="9"/>
  <c r="F59" i="9"/>
  <c r="F61" i="9"/>
  <c r="F63" i="9"/>
  <c r="F65" i="9"/>
  <c r="P45" i="9"/>
  <c r="U66" i="9"/>
  <c r="K63" i="9"/>
  <c r="K65" i="9"/>
  <c r="U64" i="9"/>
  <c r="P46" i="9"/>
  <c r="P65" i="9"/>
  <c r="K43" i="9"/>
  <c r="F46" i="9"/>
  <c r="P48" i="9"/>
  <c r="K48" i="9"/>
  <c r="K46" i="9"/>
  <c r="F49" i="9"/>
  <c r="K49" i="9"/>
  <c r="K44" i="9"/>
  <c r="P49" i="9"/>
  <c r="J40" i="9"/>
  <c r="P44" i="9"/>
  <c r="J48" i="9"/>
  <c r="O44" i="9"/>
  <c r="E44" i="9"/>
  <c r="E43" i="9"/>
  <c r="J39" i="9"/>
  <c r="J47" i="9"/>
  <c r="O43" i="9"/>
  <c r="E45" i="9"/>
  <c r="J41" i="9"/>
  <c r="J49" i="9"/>
  <c r="O45" i="9"/>
  <c r="P43" i="9"/>
  <c r="E46" i="9"/>
  <c r="J42" i="9"/>
  <c r="O46" i="9"/>
  <c r="K31" i="9"/>
  <c r="E39" i="9"/>
  <c r="E47" i="9"/>
  <c r="J43" i="9"/>
  <c r="O39" i="9"/>
  <c r="O47" i="9"/>
  <c r="E40" i="9"/>
  <c r="E48" i="9"/>
  <c r="J44" i="9"/>
  <c r="O40" i="9"/>
  <c r="O48" i="9"/>
  <c r="E41" i="9"/>
  <c r="E49" i="9"/>
  <c r="J45" i="9"/>
  <c r="O41" i="9"/>
  <c r="O49" i="9"/>
  <c r="K26" i="9"/>
  <c r="F29" i="9"/>
  <c r="E26" i="9"/>
  <c r="K27" i="9"/>
  <c r="F30" i="9"/>
  <c r="Z9" i="9"/>
  <c r="K30" i="9"/>
  <c r="K25" i="9"/>
  <c r="F28" i="9"/>
  <c r="K28" i="9"/>
  <c r="F31" i="9"/>
  <c r="T22" i="9"/>
  <c r="K29" i="9"/>
  <c r="F32" i="9"/>
  <c r="F27" i="9"/>
  <c r="K32" i="9"/>
  <c r="E25" i="9"/>
  <c r="E27" i="9"/>
  <c r="J27" i="9"/>
  <c r="E28" i="9"/>
  <c r="J28" i="9"/>
  <c r="J26" i="9"/>
  <c r="Z8" i="9"/>
  <c r="E29" i="9"/>
  <c r="J29" i="9"/>
  <c r="Y9" i="9"/>
  <c r="Z13" i="9"/>
  <c r="E22" i="9"/>
  <c r="E30" i="9"/>
  <c r="J22" i="9"/>
  <c r="J30" i="9"/>
  <c r="Z10" i="9"/>
  <c r="E23" i="9"/>
  <c r="E31" i="9"/>
  <c r="J23" i="9"/>
  <c r="J31" i="9"/>
  <c r="E24" i="9"/>
  <c r="E32" i="9"/>
  <c r="J24" i="9"/>
  <c r="J32" i="9"/>
  <c r="Z12" i="9"/>
  <c r="P8" i="9"/>
  <c r="U11" i="9"/>
  <c r="Z14" i="9"/>
  <c r="O12" i="9"/>
  <c r="Z11" i="9"/>
  <c r="P13" i="9"/>
  <c r="Y8" i="9"/>
  <c r="Y10" i="9"/>
  <c r="P9" i="9"/>
  <c r="Z15" i="9"/>
  <c r="Y11" i="9"/>
  <c r="Y12" i="9"/>
  <c r="Y5" i="9"/>
  <c r="Y13" i="9"/>
  <c r="U12" i="9"/>
  <c r="Y6" i="9"/>
  <c r="Y14" i="9"/>
  <c r="Y7" i="9"/>
  <c r="Y15" i="9"/>
  <c r="P11" i="9"/>
  <c r="U14" i="9"/>
  <c r="T8" i="9"/>
  <c r="P10" i="9"/>
  <c r="U13" i="9"/>
  <c r="P15" i="9"/>
  <c r="P12" i="9"/>
  <c r="U15" i="9"/>
  <c r="O5" i="9"/>
  <c r="O7" i="9"/>
  <c r="U9" i="9"/>
  <c r="P14" i="9"/>
  <c r="O13" i="9"/>
  <c r="O15" i="9"/>
  <c r="T11" i="9"/>
  <c r="T9" i="9"/>
  <c r="U8" i="9"/>
  <c r="O6" i="9"/>
  <c r="O14" i="9"/>
  <c r="T10" i="9"/>
  <c r="O8" i="9"/>
  <c r="T12" i="9"/>
  <c r="O9" i="9"/>
  <c r="T5" i="9"/>
  <c r="T13" i="9"/>
  <c r="U10" i="9"/>
  <c r="O10" i="9"/>
  <c r="T6" i="9"/>
  <c r="T14" i="9"/>
  <c r="O11" i="9"/>
  <c r="T7" i="9"/>
  <c r="T15" i="9"/>
  <c r="F9" i="9"/>
  <c r="E33" i="8"/>
  <c r="E35" i="8"/>
  <c r="E34" i="8"/>
  <c r="E36" i="8"/>
  <c r="E37" i="8"/>
  <c r="E30" i="8"/>
  <c r="E38" i="8"/>
  <c r="E31" i="8"/>
  <c r="E39" i="8"/>
  <c r="E40" i="8"/>
  <c r="E32" i="8"/>
  <c r="P32" i="9"/>
  <c r="F81" i="9"/>
  <c r="F79" i="9"/>
  <c r="J6" i="9"/>
  <c r="K10" i="9"/>
  <c r="F80" i="9"/>
  <c r="F78" i="9"/>
  <c r="K11" i="9"/>
  <c r="E79" i="9"/>
  <c r="O26" i="9"/>
  <c r="K14" i="9"/>
  <c r="O25" i="9"/>
  <c r="O31" i="9"/>
  <c r="J7" i="9"/>
  <c r="K8" i="9"/>
  <c r="J9" i="9"/>
  <c r="F13" i="9"/>
  <c r="F82" i="9"/>
  <c r="P30" i="9"/>
  <c r="E74" i="9"/>
  <c r="F77" i="9"/>
  <c r="E80" i="9"/>
  <c r="E7" i="9"/>
  <c r="F8" i="9"/>
  <c r="K12" i="9"/>
  <c r="K15" i="9"/>
  <c r="O32" i="9"/>
  <c r="E76" i="9"/>
  <c r="J14" i="9"/>
  <c r="E10" i="9"/>
  <c r="F7" i="9"/>
  <c r="E6" i="9"/>
  <c r="K9" i="9"/>
  <c r="J10" i="9"/>
  <c r="J11" i="9"/>
  <c r="E14" i="9"/>
  <c r="E13" i="9"/>
  <c r="J15" i="9"/>
  <c r="E12" i="9"/>
  <c r="K13" i="9"/>
  <c r="E5" i="9"/>
  <c r="J8" i="9"/>
  <c r="E9" i="9"/>
  <c r="F12" i="9"/>
  <c r="J13" i="9"/>
  <c r="E8" i="9"/>
  <c r="E11" i="9"/>
  <c r="E15" i="9"/>
  <c r="F10" i="9"/>
  <c r="F11" i="9"/>
  <c r="J12" i="9"/>
  <c r="F15" i="9"/>
  <c r="F14" i="9"/>
  <c r="P24" i="9"/>
  <c r="P25" i="9"/>
  <c r="O24" i="9"/>
  <c r="P26" i="9"/>
  <c r="P31" i="9"/>
  <c r="O23" i="9"/>
  <c r="O30" i="9"/>
  <c r="E81" i="9"/>
  <c r="E82" i="9"/>
  <c r="E77" i="9"/>
  <c r="E75" i="9"/>
  <c r="E78" i="9"/>
  <c r="D24" i="8"/>
  <c r="D23" i="8"/>
  <c r="D22" i="8"/>
  <c r="D21" i="8"/>
  <c r="D20" i="8"/>
  <c r="D19" i="8"/>
  <c r="D18" i="8"/>
  <c r="F18" i="8" s="1"/>
  <c r="D17" i="8"/>
  <c r="D16" i="8"/>
  <c r="F20" i="8" l="1"/>
  <c r="F19" i="8"/>
  <c r="F22" i="8"/>
  <c r="F24" i="8"/>
  <c r="F21" i="8"/>
  <c r="F23" i="8"/>
  <c r="D56" i="6" l="1"/>
  <c r="D55" i="6"/>
  <c r="D54" i="6"/>
  <c r="D53" i="6"/>
  <c r="D52" i="6"/>
  <c r="D51" i="6"/>
  <c r="D50" i="6"/>
  <c r="F50" i="6" s="1"/>
  <c r="D49" i="6"/>
  <c r="D48" i="6"/>
  <c r="X40" i="6"/>
  <c r="S40" i="6"/>
  <c r="N40" i="6"/>
  <c r="I40" i="6"/>
  <c r="D40" i="6"/>
  <c r="X39" i="6"/>
  <c r="S39" i="6"/>
  <c r="N39" i="6"/>
  <c r="I39" i="6"/>
  <c r="D39" i="6"/>
  <c r="X38" i="6"/>
  <c r="S38" i="6"/>
  <c r="N38" i="6"/>
  <c r="I38" i="6"/>
  <c r="D38" i="6"/>
  <c r="X37" i="6"/>
  <c r="S37" i="6"/>
  <c r="N37" i="6"/>
  <c r="I37" i="6"/>
  <c r="D37" i="6"/>
  <c r="X36" i="6"/>
  <c r="S36" i="6"/>
  <c r="N36" i="6"/>
  <c r="I36" i="6"/>
  <c r="D36" i="6"/>
  <c r="X35" i="6"/>
  <c r="S35" i="6"/>
  <c r="N35" i="6"/>
  <c r="I35" i="6"/>
  <c r="D35" i="6"/>
  <c r="X34" i="6"/>
  <c r="S34" i="6"/>
  <c r="N34" i="6"/>
  <c r="I34" i="6"/>
  <c r="D34" i="6"/>
  <c r="X33" i="6"/>
  <c r="Y33" i="6" s="1"/>
  <c r="S33" i="6"/>
  <c r="N33" i="6"/>
  <c r="I33" i="6"/>
  <c r="D33" i="6"/>
  <c r="E33" i="6" s="1"/>
  <c r="S26" i="6"/>
  <c r="N26" i="6"/>
  <c r="I26" i="6"/>
  <c r="D26" i="6"/>
  <c r="S25" i="6"/>
  <c r="N25" i="6"/>
  <c r="I25" i="6"/>
  <c r="D25" i="6"/>
  <c r="S24" i="6"/>
  <c r="N24" i="6"/>
  <c r="I24" i="6"/>
  <c r="D24" i="6"/>
  <c r="S23" i="6"/>
  <c r="N23" i="6"/>
  <c r="I23" i="6"/>
  <c r="D23" i="6"/>
  <c r="S22" i="6"/>
  <c r="N22" i="6"/>
  <c r="I22" i="6"/>
  <c r="D22" i="6"/>
  <c r="S21" i="6"/>
  <c r="N21" i="6"/>
  <c r="I21" i="6"/>
  <c r="D21" i="6"/>
  <c r="S20" i="6"/>
  <c r="U20" i="6" s="1"/>
  <c r="N20" i="6"/>
  <c r="I20" i="6"/>
  <c r="D20" i="6"/>
  <c r="S19" i="6"/>
  <c r="N19" i="6"/>
  <c r="I19" i="6"/>
  <c r="D19" i="6"/>
  <c r="S18" i="6"/>
  <c r="N18" i="6"/>
  <c r="I18" i="6"/>
  <c r="D18" i="6"/>
  <c r="S11" i="6"/>
  <c r="N11" i="6"/>
  <c r="I11" i="6"/>
  <c r="D11" i="6"/>
  <c r="S10" i="6"/>
  <c r="N10" i="6"/>
  <c r="I10" i="6"/>
  <c r="D10" i="6"/>
  <c r="S9" i="6"/>
  <c r="N9" i="6"/>
  <c r="I9" i="6"/>
  <c r="D9" i="6"/>
  <c r="S8" i="6"/>
  <c r="N8" i="6"/>
  <c r="I8" i="6"/>
  <c r="D8" i="6"/>
  <c r="S7" i="6"/>
  <c r="N7" i="6"/>
  <c r="I7" i="6"/>
  <c r="D7" i="6"/>
  <c r="S6" i="6"/>
  <c r="N6" i="6"/>
  <c r="I6" i="6"/>
  <c r="D6" i="6"/>
  <c r="S5" i="6"/>
  <c r="N5" i="6"/>
  <c r="P5" i="6" s="1"/>
  <c r="I5" i="6"/>
  <c r="K9" i="6" s="1"/>
  <c r="D5" i="6"/>
  <c r="S4" i="6"/>
  <c r="N4" i="6"/>
  <c r="I4" i="6"/>
  <c r="D4" i="6"/>
  <c r="S17" i="5"/>
  <c r="S18" i="5"/>
  <c r="S19" i="5"/>
  <c r="S20" i="5"/>
  <c r="S21" i="5"/>
  <c r="S22" i="5"/>
  <c r="D53" i="5"/>
  <c r="D52" i="5"/>
  <c r="D51" i="5"/>
  <c r="D50" i="5"/>
  <c r="D49" i="5"/>
  <c r="D48" i="5"/>
  <c r="D47" i="5"/>
  <c r="F47" i="5" s="1"/>
  <c r="D46" i="5"/>
  <c r="D45" i="5"/>
  <c r="E53" i="5" s="1"/>
  <c r="S38" i="5"/>
  <c r="N38" i="5"/>
  <c r="I38" i="5"/>
  <c r="D38" i="5"/>
  <c r="S37" i="5"/>
  <c r="N37" i="5"/>
  <c r="I37" i="5"/>
  <c r="D37" i="5"/>
  <c r="S36" i="5"/>
  <c r="N36" i="5"/>
  <c r="I36" i="5"/>
  <c r="D36" i="5"/>
  <c r="S35" i="5"/>
  <c r="N35" i="5"/>
  <c r="I35" i="5"/>
  <c r="D35" i="5"/>
  <c r="S34" i="5"/>
  <c r="N34" i="5"/>
  <c r="I34" i="5"/>
  <c r="D34" i="5"/>
  <c r="S33" i="5"/>
  <c r="N33" i="5"/>
  <c r="I33" i="5"/>
  <c r="D33" i="5"/>
  <c r="S32" i="5"/>
  <c r="N32" i="5"/>
  <c r="I32" i="5"/>
  <c r="D32" i="5"/>
  <c r="S31" i="5"/>
  <c r="N31" i="5"/>
  <c r="I31" i="5"/>
  <c r="J31" i="5" s="1"/>
  <c r="D31" i="5"/>
  <c r="S25" i="5"/>
  <c r="N25" i="5"/>
  <c r="I25" i="5"/>
  <c r="D25" i="5"/>
  <c r="S24" i="5"/>
  <c r="N24" i="5"/>
  <c r="I24" i="5"/>
  <c r="D24" i="5"/>
  <c r="S23" i="5"/>
  <c r="N23" i="5"/>
  <c r="I23" i="5"/>
  <c r="D23" i="5"/>
  <c r="N22" i="5"/>
  <c r="I22" i="5"/>
  <c r="D22" i="5"/>
  <c r="N21" i="5"/>
  <c r="I21" i="5"/>
  <c r="D21" i="5"/>
  <c r="N20" i="5"/>
  <c r="I20" i="5"/>
  <c r="D20" i="5"/>
  <c r="N19" i="5"/>
  <c r="I19" i="5"/>
  <c r="D19" i="5"/>
  <c r="F24" i="5" s="1"/>
  <c r="N18" i="5"/>
  <c r="I18" i="5"/>
  <c r="D18" i="5"/>
  <c r="N17" i="5"/>
  <c r="I17" i="5"/>
  <c r="D17" i="5"/>
  <c r="S11" i="5"/>
  <c r="N11" i="5"/>
  <c r="I11" i="5"/>
  <c r="D11" i="5"/>
  <c r="S10" i="5"/>
  <c r="N10" i="5"/>
  <c r="I10" i="5"/>
  <c r="D10" i="5"/>
  <c r="S9" i="5"/>
  <c r="N9" i="5"/>
  <c r="I9" i="5"/>
  <c r="D9" i="5"/>
  <c r="S8" i="5"/>
  <c r="N8" i="5"/>
  <c r="I8" i="5"/>
  <c r="D8" i="5"/>
  <c r="S7" i="5"/>
  <c r="N7" i="5"/>
  <c r="I7" i="5"/>
  <c r="D7" i="5"/>
  <c r="S6" i="5"/>
  <c r="N6" i="5"/>
  <c r="I6" i="5"/>
  <c r="D6" i="5"/>
  <c r="S5" i="5"/>
  <c r="N5" i="5"/>
  <c r="I5" i="5"/>
  <c r="D5" i="5"/>
  <c r="S4" i="5"/>
  <c r="N4" i="5"/>
  <c r="I4" i="5"/>
  <c r="D4" i="5"/>
  <c r="P8" i="6" l="1"/>
  <c r="U24" i="6"/>
  <c r="F8" i="6"/>
  <c r="U23" i="6"/>
  <c r="K22" i="6"/>
  <c r="P7" i="6"/>
  <c r="U26" i="6"/>
  <c r="K21" i="6"/>
  <c r="K5" i="6"/>
  <c r="K20" i="6"/>
  <c r="K25" i="6"/>
  <c r="F24" i="6"/>
  <c r="U25" i="6"/>
  <c r="K24" i="6"/>
  <c r="F26" i="6"/>
  <c r="O39" i="6"/>
  <c r="P11" i="6"/>
  <c r="K26" i="6"/>
  <c r="P20" i="6"/>
  <c r="U22" i="6"/>
  <c r="P10" i="6"/>
  <c r="F22" i="6"/>
  <c r="P26" i="6"/>
  <c r="F25" i="6"/>
  <c r="P24" i="6"/>
  <c r="F10" i="6"/>
  <c r="P21" i="6"/>
  <c r="F23" i="6"/>
  <c r="P25" i="6"/>
  <c r="F20" i="6"/>
  <c r="U21" i="6"/>
  <c r="P22" i="6"/>
  <c r="K23" i="6"/>
  <c r="K11" i="6"/>
  <c r="F21" i="6"/>
  <c r="P23" i="6"/>
  <c r="E49" i="6"/>
  <c r="K6" i="6"/>
  <c r="U37" i="6"/>
  <c r="K39" i="6"/>
  <c r="Z40" i="6"/>
  <c r="F5" i="6"/>
  <c r="U5" i="6"/>
  <c r="K8" i="6"/>
  <c r="E25" i="6"/>
  <c r="E23" i="6"/>
  <c r="E21" i="6"/>
  <c r="E18" i="6"/>
  <c r="E26" i="6"/>
  <c r="E24" i="6"/>
  <c r="E22" i="6"/>
  <c r="E20" i="6"/>
  <c r="E19" i="6"/>
  <c r="F55" i="6"/>
  <c r="U9" i="6"/>
  <c r="U39" i="6"/>
  <c r="K10" i="6"/>
  <c r="P34" i="6"/>
  <c r="E10" i="6"/>
  <c r="E8" i="6"/>
  <c r="E6" i="6"/>
  <c r="E11" i="6"/>
  <c r="E9" i="6"/>
  <c r="E7" i="6"/>
  <c r="E5" i="6"/>
  <c r="E4" i="6"/>
  <c r="U7" i="6"/>
  <c r="P36" i="6"/>
  <c r="J11" i="6"/>
  <c r="J9" i="6"/>
  <c r="J7" i="6"/>
  <c r="J5" i="6"/>
  <c r="J10" i="6"/>
  <c r="J8" i="6"/>
  <c r="J6" i="6"/>
  <c r="J4" i="6"/>
  <c r="P6" i="6"/>
  <c r="F9" i="6"/>
  <c r="O25" i="6"/>
  <c r="O23" i="6"/>
  <c r="O21" i="6"/>
  <c r="O19" i="6"/>
  <c r="O26" i="6"/>
  <c r="O24" i="6"/>
  <c r="O22" i="6"/>
  <c r="O20" i="6"/>
  <c r="O18" i="6"/>
  <c r="F11" i="6"/>
  <c r="F36" i="6"/>
  <c r="F7" i="6"/>
  <c r="Z34" i="6"/>
  <c r="U10" i="6"/>
  <c r="T26" i="6"/>
  <c r="T24" i="6"/>
  <c r="T22" i="6"/>
  <c r="T20" i="6"/>
  <c r="T19" i="6"/>
  <c r="T18" i="6"/>
  <c r="T25" i="6"/>
  <c r="T23" i="6"/>
  <c r="T21" i="6"/>
  <c r="T40" i="6"/>
  <c r="T38" i="6"/>
  <c r="T36" i="6"/>
  <c r="T34" i="6"/>
  <c r="T33" i="6"/>
  <c r="T39" i="6"/>
  <c r="T37" i="6"/>
  <c r="T35" i="6"/>
  <c r="K35" i="6"/>
  <c r="Z36" i="6"/>
  <c r="P38" i="6"/>
  <c r="F40" i="6"/>
  <c r="F54" i="6"/>
  <c r="P9" i="6"/>
  <c r="F38" i="6"/>
  <c r="F52" i="6"/>
  <c r="O10" i="6"/>
  <c r="O8" i="6"/>
  <c r="O6" i="6"/>
  <c r="O11" i="6"/>
  <c r="O9" i="6"/>
  <c r="O7" i="6"/>
  <c r="O5" i="6"/>
  <c r="O4" i="6"/>
  <c r="U6" i="6"/>
  <c r="K7" i="6"/>
  <c r="F51" i="6"/>
  <c r="J26" i="6"/>
  <c r="J24" i="6"/>
  <c r="J22" i="6"/>
  <c r="J20" i="6"/>
  <c r="J25" i="6"/>
  <c r="J23" i="6"/>
  <c r="J21" i="6"/>
  <c r="J19" i="6"/>
  <c r="J18" i="6"/>
  <c r="J40" i="6"/>
  <c r="J38" i="6"/>
  <c r="J36" i="6"/>
  <c r="J34" i="6"/>
  <c r="J39" i="6"/>
  <c r="J37" i="6"/>
  <c r="J35" i="6"/>
  <c r="J33" i="6"/>
  <c r="T11" i="6"/>
  <c r="T9" i="6"/>
  <c r="T7" i="6"/>
  <c r="T5" i="6"/>
  <c r="T4" i="6"/>
  <c r="T10" i="6"/>
  <c r="T8" i="6"/>
  <c r="T6" i="6"/>
  <c r="F6" i="6"/>
  <c r="U8" i="6"/>
  <c r="U11" i="6"/>
  <c r="F34" i="6"/>
  <c r="U35" i="6"/>
  <c r="K37" i="6"/>
  <c r="Z38" i="6"/>
  <c r="P40" i="6"/>
  <c r="F56" i="6"/>
  <c r="F53" i="6"/>
  <c r="E34" i="6"/>
  <c r="O34" i="6"/>
  <c r="Y34" i="6"/>
  <c r="E36" i="6"/>
  <c r="O36" i="6"/>
  <c r="Y36" i="6"/>
  <c r="E38" i="6"/>
  <c r="O38" i="6"/>
  <c r="Y38" i="6"/>
  <c r="E40" i="6"/>
  <c r="O40" i="6"/>
  <c r="Y40" i="6"/>
  <c r="E50" i="6"/>
  <c r="G50" i="6" s="1"/>
  <c r="E52" i="6"/>
  <c r="E54" i="6"/>
  <c r="E56" i="6"/>
  <c r="O33" i="6"/>
  <c r="E35" i="6"/>
  <c r="O35" i="6"/>
  <c r="Y35" i="6"/>
  <c r="E37" i="6"/>
  <c r="O37" i="6"/>
  <c r="Y37" i="6"/>
  <c r="E39" i="6"/>
  <c r="Y39" i="6"/>
  <c r="E48" i="6"/>
  <c r="E51" i="6"/>
  <c r="E53" i="6"/>
  <c r="E55" i="6"/>
  <c r="K34" i="6"/>
  <c r="U34" i="6"/>
  <c r="F35" i="6"/>
  <c r="P35" i="6"/>
  <c r="Z35" i="6"/>
  <c r="K36" i="6"/>
  <c r="U36" i="6"/>
  <c r="F37" i="6"/>
  <c r="P37" i="6"/>
  <c r="Z37" i="6"/>
  <c r="K38" i="6"/>
  <c r="U38" i="6"/>
  <c r="F39" i="6"/>
  <c r="P39" i="6"/>
  <c r="Z39" i="6"/>
  <c r="K40" i="6"/>
  <c r="U40" i="6"/>
  <c r="O22" i="5"/>
  <c r="E37" i="5"/>
  <c r="J5" i="5"/>
  <c r="E20" i="5"/>
  <c r="O11" i="5"/>
  <c r="T11" i="5"/>
  <c r="T24" i="5"/>
  <c r="F9" i="5"/>
  <c r="O20" i="5"/>
  <c r="T38" i="5"/>
  <c r="F49" i="5"/>
  <c r="F7" i="5"/>
  <c r="J19" i="5"/>
  <c r="E11" i="5"/>
  <c r="K22" i="5"/>
  <c r="P8" i="5"/>
  <c r="T5" i="5"/>
  <c r="J23" i="5"/>
  <c r="P35" i="5"/>
  <c r="F34" i="5"/>
  <c r="F48" i="5"/>
  <c r="T4" i="5"/>
  <c r="J25" i="5"/>
  <c r="O37" i="5"/>
  <c r="T10" i="5"/>
  <c r="F6" i="5"/>
  <c r="F21" i="5"/>
  <c r="P25" i="5"/>
  <c r="T7" i="5"/>
  <c r="U36" i="5"/>
  <c r="E25" i="5"/>
  <c r="K33" i="5"/>
  <c r="F50" i="5"/>
  <c r="F36" i="5"/>
  <c r="U38" i="5"/>
  <c r="F51" i="5"/>
  <c r="U37" i="5"/>
  <c r="K32" i="5"/>
  <c r="F53" i="5"/>
  <c r="K6" i="5"/>
  <c r="E22" i="5"/>
  <c r="K24" i="5"/>
  <c r="K19" i="5"/>
  <c r="K20" i="5"/>
  <c r="J21" i="5"/>
  <c r="O24" i="5"/>
  <c r="J10" i="5"/>
  <c r="E8" i="5"/>
  <c r="U10" i="5"/>
  <c r="E17" i="5"/>
  <c r="P24" i="5"/>
  <c r="U24" i="5"/>
  <c r="T25" i="5"/>
  <c r="T31" i="5"/>
  <c r="K34" i="5"/>
  <c r="K35" i="5"/>
  <c r="K8" i="5"/>
  <c r="J24" i="5"/>
  <c r="T23" i="5"/>
  <c r="U33" i="5"/>
  <c r="P34" i="5"/>
  <c r="F38" i="5"/>
  <c r="E46" i="5"/>
  <c r="J9" i="5"/>
  <c r="U5" i="5"/>
  <c r="T9" i="5"/>
  <c r="O25" i="5"/>
  <c r="T18" i="5"/>
  <c r="T19" i="5"/>
  <c r="T21" i="5"/>
  <c r="U32" i="5"/>
  <c r="K36" i="5"/>
  <c r="K37" i="5"/>
  <c r="F52" i="5"/>
  <c r="J7" i="5"/>
  <c r="O8" i="5"/>
  <c r="J11" i="5"/>
  <c r="U19" i="5"/>
  <c r="F33" i="5"/>
  <c r="U35" i="5"/>
  <c r="P36" i="5"/>
  <c r="K38" i="5"/>
  <c r="O6" i="5"/>
  <c r="O10" i="5"/>
  <c r="E6" i="5"/>
  <c r="E10" i="5"/>
  <c r="P11" i="5"/>
  <c r="F23" i="5"/>
  <c r="E24" i="5"/>
  <c r="U34" i="5"/>
  <c r="P38" i="5"/>
  <c r="F5" i="5"/>
  <c r="U6" i="5"/>
  <c r="P7" i="5"/>
  <c r="U8" i="5"/>
  <c r="P9" i="5"/>
  <c r="K10" i="5"/>
  <c r="F11" i="5"/>
  <c r="F19" i="5"/>
  <c r="U20" i="5"/>
  <c r="P21" i="5"/>
  <c r="U22" i="5"/>
  <c r="P23" i="5"/>
  <c r="F25" i="5"/>
  <c r="O4" i="5"/>
  <c r="T17" i="5"/>
  <c r="O18" i="5"/>
  <c r="O31" i="5"/>
  <c r="E32" i="5"/>
  <c r="O32" i="5"/>
  <c r="J33" i="5"/>
  <c r="T33" i="5"/>
  <c r="E34" i="5"/>
  <c r="O34" i="5"/>
  <c r="J35" i="5"/>
  <c r="T35" i="5"/>
  <c r="E36" i="5"/>
  <c r="O36" i="5"/>
  <c r="J37" i="5"/>
  <c r="T37" i="5"/>
  <c r="E38" i="5"/>
  <c r="O38" i="5"/>
  <c r="E45" i="5"/>
  <c r="E48" i="5"/>
  <c r="E50" i="5"/>
  <c r="E52" i="5"/>
  <c r="P5" i="5"/>
  <c r="P19" i="5"/>
  <c r="F32" i="5"/>
  <c r="P32" i="5"/>
  <c r="K5" i="5"/>
  <c r="P6" i="5"/>
  <c r="K7" i="5"/>
  <c r="F8" i="5"/>
  <c r="K9" i="5"/>
  <c r="F10" i="5"/>
  <c r="P10" i="5"/>
  <c r="K11" i="5"/>
  <c r="F20" i="5"/>
  <c r="P20" i="5"/>
  <c r="K21" i="5"/>
  <c r="U21" i="5"/>
  <c r="F22" i="5"/>
  <c r="P22" i="5"/>
  <c r="K23" i="5"/>
  <c r="U23" i="5"/>
  <c r="K25" i="5"/>
  <c r="U25" i="5"/>
  <c r="U7" i="5"/>
  <c r="U9" i="5"/>
  <c r="U11" i="5"/>
  <c r="E4" i="5"/>
  <c r="J17" i="5"/>
  <c r="E18" i="5"/>
  <c r="E31" i="5"/>
  <c r="J32" i="5"/>
  <c r="T32" i="5"/>
  <c r="E33" i="5"/>
  <c r="O33" i="5"/>
  <c r="J34" i="5"/>
  <c r="T34" i="5"/>
  <c r="E35" i="5"/>
  <c r="O35" i="5"/>
  <c r="J36" i="5"/>
  <c r="T36" i="5"/>
  <c r="J38" i="5"/>
  <c r="E47" i="5"/>
  <c r="G47" i="5" s="1"/>
  <c r="E49" i="5"/>
  <c r="E51" i="5"/>
  <c r="F35" i="5"/>
  <c r="F37" i="5"/>
  <c r="P37" i="5"/>
  <c r="P33" i="5"/>
  <c r="J4" i="5"/>
  <c r="E5" i="5"/>
  <c r="O5" i="5"/>
  <c r="J6" i="5"/>
  <c r="T6" i="5"/>
  <c r="E7" i="5"/>
  <c r="O7" i="5"/>
  <c r="J8" i="5"/>
  <c r="T8" i="5"/>
  <c r="E9" i="5"/>
  <c r="O9" i="5"/>
  <c r="O17" i="5"/>
  <c r="J18" i="5"/>
  <c r="E19" i="5"/>
  <c r="O19" i="5"/>
  <c r="J20" i="5"/>
  <c r="T20" i="5"/>
  <c r="E21" i="5"/>
  <c r="O21" i="5"/>
  <c r="J22" i="5"/>
  <c r="T22" i="5"/>
  <c r="E23" i="5"/>
  <c r="O23" i="5"/>
  <c r="G54" i="6" l="1"/>
  <c r="G55" i="6"/>
  <c r="G53" i="6"/>
  <c r="G56" i="6"/>
  <c r="G51" i="6"/>
  <c r="G52" i="6"/>
  <c r="G48" i="5"/>
  <c r="G53" i="5"/>
  <c r="G51" i="5"/>
  <c r="G49" i="5"/>
  <c r="G50" i="5"/>
  <c r="G52" i="5"/>
  <c r="D55" i="4" l="1"/>
  <c r="D54" i="4"/>
  <c r="D53" i="4"/>
  <c r="D52" i="4"/>
  <c r="D51" i="4"/>
  <c r="D50" i="4"/>
  <c r="D49" i="4"/>
  <c r="F49" i="4" s="1"/>
  <c r="D48" i="4"/>
  <c r="D47" i="4"/>
  <c r="S40" i="4"/>
  <c r="N40" i="4"/>
  <c r="I40" i="4"/>
  <c r="D40" i="4"/>
  <c r="S39" i="4"/>
  <c r="N39" i="4"/>
  <c r="I39" i="4"/>
  <c r="D39" i="4"/>
  <c r="S38" i="4"/>
  <c r="N38" i="4"/>
  <c r="I38" i="4"/>
  <c r="D38" i="4"/>
  <c r="S37" i="4"/>
  <c r="N37" i="4"/>
  <c r="I37" i="4"/>
  <c r="D37" i="4"/>
  <c r="S36" i="4"/>
  <c r="N36" i="4"/>
  <c r="I36" i="4"/>
  <c r="D36" i="4"/>
  <c r="S35" i="4"/>
  <c r="N35" i="4"/>
  <c r="I35" i="4"/>
  <c r="D35" i="4"/>
  <c r="S34" i="4"/>
  <c r="N34" i="4"/>
  <c r="I34" i="4"/>
  <c r="D34" i="4"/>
  <c r="S33" i="4"/>
  <c r="N33" i="4"/>
  <c r="I33" i="4"/>
  <c r="D33" i="4"/>
  <c r="S26" i="4"/>
  <c r="N26" i="4"/>
  <c r="I26" i="4"/>
  <c r="D26" i="4"/>
  <c r="S25" i="4"/>
  <c r="N25" i="4"/>
  <c r="I25" i="4"/>
  <c r="D25" i="4"/>
  <c r="S24" i="4"/>
  <c r="N24" i="4"/>
  <c r="I24" i="4"/>
  <c r="D24" i="4"/>
  <c r="S23" i="4"/>
  <c r="N23" i="4"/>
  <c r="I23" i="4"/>
  <c r="D23" i="4"/>
  <c r="S22" i="4"/>
  <c r="N22" i="4"/>
  <c r="I22" i="4"/>
  <c r="D22" i="4"/>
  <c r="S21" i="4"/>
  <c r="N21" i="4"/>
  <c r="I21" i="4"/>
  <c r="D21" i="4"/>
  <c r="S20" i="4"/>
  <c r="N20" i="4"/>
  <c r="I20" i="4"/>
  <c r="D20" i="4"/>
  <c r="F20" i="4" s="1"/>
  <c r="S19" i="4"/>
  <c r="N19" i="4"/>
  <c r="I19" i="4"/>
  <c r="D19" i="4"/>
  <c r="S18" i="4"/>
  <c r="N18" i="4"/>
  <c r="I18" i="4"/>
  <c r="D18" i="4"/>
  <c r="S11" i="4"/>
  <c r="N11" i="4"/>
  <c r="I11" i="4"/>
  <c r="D11" i="4"/>
  <c r="S10" i="4"/>
  <c r="N10" i="4"/>
  <c r="I10" i="4"/>
  <c r="D10" i="4"/>
  <c r="S9" i="4"/>
  <c r="N9" i="4"/>
  <c r="I9" i="4"/>
  <c r="D9" i="4"/>
  <c r="S8" i="4"/>
  <c r="N8" i="4"/>
  <c r="I8" i="4"/>
  <c r="D8" i="4"/>
  <c r="S7" i="4"/>
  <c r="N7" i="4"/>
  <c r="I7" i="4"/>
  <c r="D7" i="4"/>
  <c r="S6" i="4"/>
  <c r="N6" i="4"/>
  <c r="I6" i="4"/>
  <c r="D6" i="4"/>
  <c r="S5" i="4"/>
  <c r="U5" i="4" s="1"/>
  <c r="N5" i="4"/>
  <c r="I5" i="4"/>
  <c r="K5" i="4" s="1"/>
  <c r="D5" i="4"/>
  <c r="S4" i="4"/>
  <c r="N4" i="4"/>
  <c r="I4" i="4"/>
  <c r="D4" i="4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F56" i="3" s="1"/>
  <c r="D47" i="3"/>
  <c r="D46" i="3"/>
  <c r="S40" i="3"/>
  <c r="N40" i="3"/>
  <c r="I40" i="3"/>
  <c r="D40" i="3"/>
  <c r="S39" i="3"/>
  <c r="N39" i="3"/>
  <c r="I39" i="3"/>
  <c r="D39" i="3"/>
  <c r="S38" i="3"/>
  <c r="N38" i="3"/>
  <c r="I38" i="3"/>
  <c r="D38" i="3"/>
  <c r="S37" i="3"/>
  <c r="N37" i="3"/>
  <c r="I37" i="3"/>
  <c r="D37" i="3"/>
  <c r="S36" i="3"/>
  <c r="N36" i="3"/>
  <c r="I36" i="3"/>
  <c r="D36" i="3"/>
  <c r="S35" i="3"/>
  <c r="N35" i="3"/>
  <c r="I35" i="3"/>
  <c r="D35" i="3"/>
  <c r="S34" i="3"/>
  <c r="U34" i="3" s="1"/>
  <c r="N34" i="3"/>
  <c r="P34" i="3" s="1"/>
  <c r="I34" i="3"/>
  <c r="K34" i="3" s="1"/>
  <c r="D34" i="3"/>
  <c r="F34" i="3" s="1"/>
  <c r="S33" i="3"/>
  <c r="N33" i="3"/>
  <c r="O33" i="3" s="1"/>
  <c r="I33" i="3"/>
  <c r="D33" i="3"/>
  <c r="X27" i="3"/>
  <c r="S27" i="3"/>
  <c r="N27" i="3"/>
  <c r="I27" i="3"/>
  <c r="D27" i="3"/>
  <c r="X26" i="3"/>
  <c r="S26" i="3"/>
  <c r="N26" i="3"/>
  <c r="I26" i="3"/>
  <c r="D26" i="3"/>
  <c r="X25" i="3"/>
  <c r="S25" i="3"/>
  <c r="N25" i="3"/>
  <c r="I25" i="3"/>
  <c r="D25" i="3"/>
  <c r="X24" i="3"/>
  <c r="S24" i="3"/>
  <c r="N24" i="3"/>
  <c r="I24" i="3"/>
  <c r="D24" i="3"/>
  <c r="X23" i="3"/>
  <c r="S23" i="3"/>
  <c r="N23" i="3"/>
  <c r="I23" i="3"/>
  <c r="D23" i="3"/>
  <c r="X22" i="3"/>
  <c r="S22" i="3"/>
  <c r="N22" i="3"/>
  <c r="I22" i="3"/>
  <c r="D22" i="3"/>
  <c r="X21" i="3"/>
  <c r="Z21" i="3" s="1"/>
  <c r="S21" i="3"/>
  <c r="U21" i="3" s="1"/>
  <c r="N21" i="3"/>
  <c r="I21" i="3"/>
  <c r="K21" i="3" s="1"/>
  <c r="D21" i="3"/>
  <c r="F21" i="3" s="1"/>
  <c r="X20" i="3"/>
  <c r="S20" i="3"/>
  <c r="N20" i="3"/>
  <c r="I20" i="3"/>
  <c r="D20" i="3"/>
  <c r="X19" i="3"/>
  <c r="S19" i="3"/>
  <c r="N19" i="3"/>
  <c r="I19" i="3"/>
  <c r="J27" i="3" s="1"/>
  <c r="D19" i="3"/>
  <c r="E27" i="3" s="1"/>
  <c r="S13" i="3"/>
  <c r="N13" i="3"/>
  <c r="I13" i="3"/>
  <c r="D13" i="3"/>
  <c r="S12" i="3"/>
  <c r="N12" i="3"/>
  <c r="I12" i="3"/>
  <c r="D12" i="3"/>
  <c r="S11" i="3"/>
  <c r="N11" i="3"/>
  <c r="I11" i="3"/>
  <c r="D11" i="3"/>
  <c r="S10" i="3"/>
  <c r="N10" i="3"/>
  <c r="I10" i="3"/>
  <c r="D10" i="3"/>
  <c r="S9" i="3"/>
  <c r="N9" i="3"/>
  <c r="I9" i="3"/>
  <c r="D9" i="3"/>
  <c r="S8" i="3"/>
  <c r="N8" i="3"/>
  <c r="P8" i="3" s="1"/>
  <c r="I8" i="3"/>
  <c r="D8" i="3"/>
  <c r="S7" i="3"/>
  <c r="N7" i="3"/>
  <c r="P7" i="3" s="1"/>
  <c r="I7" i="3"/>
  <c r="K7" i="3" s="1"/>
  <c r="D7" i="3"/>
  <c r="F7" i="3" s="1"/>
  <c r="S6" i="3"/>
  <c r="N6" i="3"/>
  <c r="O6" i="3" s="1"/>
  <c r="I6" i="3"/>
  <c r="D6" i="3"/>
  <c r="U40" i="4" l="1"/>
  <c r="J9" i="4"/>
  <c r="E49" i="4"/>
  <c r="G49" i="4" s="1"/>
  <c r="E24" i="4"/>
  <c r="T39" i="4"/>
  <c r="F8" i="4"/>
  <c r="O22" i="4"/>
  <c r="T25" i="4"/>
  <c r="P10" i="4"/>
  <c r="U36" i="4"/>
  <c r="U21" i="4"/>
  <c r="O10" i="4"/>
  <c r="F24" i="4"/>
  <c r="O19" i="4"/>
  <c r="J21" i="4"/>
  <c r="F51" i="4"/>
  <c r="T7" i="4"/>
  <c r="K38" i="4"/>
  <c r="F36" i="4"/>
  <c r="E52" i="4"/>
  <c r="J38" i="4"/>
  <c r="K36" i="4"/>
  <c r="E8" i="4"/>
  <c r="T18" i="4"/>
  <c r="O37" i="4"/>
  <c r="F55" i="4"/>
  <c r="U7" i="4"/>
  <c r="U9" i="4"/>
  <c r="O4" i="4"/>
  <c r="K11" i="4"/>
  <c r="T19" i="4"/>
  <c r="P40" i="4"/>
  <c r="E10" i="4"/>
  <c r="F26" i="4"/>
  <c r="O33" i="4"/>
  <c r="T4" i="4"/>
  <c r="U11" i="4"/>
  <c r="K9" i="4"/>
  <c r="P26" i="4"/>
  <c r="E53" i="4"/>
  <c r="F53" i="4"/>
  <c r="E5" i="4"/>
  <c r="F40" i="4"/>
  <c r="O8" i="4"/>
  <c r="E18" i="4"/>
  <c r="U38" i="4"/>
  <c r="P22" i="4"/>
  <c r="T36" i="4"/>
  <c r="T11" i="4"/>
  <c r="J23" i="4"/>
  <c r="T33" i="4"/>
  <c r="K34" i="4"/>
  <c r="J36" i="4"/>
  <c r="O38" i="4"/>
  <c r="F39" i="4"/>
  <c r="T40" i="4"/>
  <c r="K7" i="4"/>
  <c r="O18" i="4"/>
  <c r="O20" i="4"/>
  <c r="F22" i="4"/>
  <c r="O34" i="4"/>
  <c r="F38" i="4"/>
  <c r="E50" i="4"/>
  <c r="T5" i="4"/>
  <c r="O6" i="4"/>
  <c r="T9" i="4"/>
  <c r="J11" i="4"/>
  <c r="P20" i="4"/>
  <c r="T23" i="4"/>
  <c r="O24" i="4"/>
  <c r="E39" i="4"/>
  <c r="P34" i="4"/>
  <c r="O36" i="4"/>
  <c r="O39" i="4"/>
  <c r="E47" i="4"/>
  <c r="E54" i="4"/>
  <c r="P24" i="4"/>
  <c r="P36" i="4"/>
  <c r="T38" i="4"/>
  <c r="P39" i="4"/>
  <c r="O40" i="4"/>
  <c r="E51" i="4"/>
  <c r="P38" i="4"/>
  <c r="J4" i="4"/>
  <c r="T6" i="4"/>
  <c r="E20" i="4"/>
  <c r="O26" i="4"/>
  <c r="F34" i="4"/>
  <c r="E48" i="4"/>
  <c r="E55" i="4"/>
  <c r="G55" i="4" s="1"/>
  <c r="J5" i="4"/>
  <c r="T21" i="4"/>
  <c r="P37" i="4"/>
  <c r="O21" i="3"/>
  <c r="P10" i="3"/>
  <c r="T40" i="3"/>
  <c r="U10" i="4"/>
  <c r="K6" i="4"/>
  <c r="U8" i="4"/>
  <c r="J40" i="4"/>
  <c r="T8" i="4"/>
  <c r="P9" i="4"/>
  <c r="O9" i="4"/>
  <c r="F10" i="4"/>
  <c r="F23" i="4"/>
  <c r="U23" i="4"/>
  <c r="U25" i="4"/>
  <c r="J39" i="4"/>
  <c r="J37" i="4"/>
  <c r="J35" i="4"/>
  <c r="J33" i="4"/>
  <c r="F35" i="4"/>
  <c r="E37" i="4"/>
  <c r="K40" i="4"/>
  <c r="K22" i="4"/>
  <c r="K26" i="4"/>
  <c r="J6" i="4"/>
  <c r="K24" i="4"/>
  <c r="E33" i="4"/>
  <c r="E35" i="4"/>
  <c r="K8" i="4"/>
  <c r="P11" i="4"/>
  <c r="O11" i="4"/>
  <c r="E26" i="4"/>
  <c r="E19" i="4"/>
  <c r="E25" i="4"/>
  <c r="E23" i="4"/>
  <c r="E21" i="4"/>
  <c r="F25" i="4"/>
  <c r="F37" i="4"/>
  <c r="P5" i="4"/>
  <c r="K10" i="4"/>
  <c r="U20" i="4"/>
  <c r="T20" i="4"/>
  <c r="K21" i="4"/>
  <c r="U39" i="4"/>
  <c r="U37" i="4"/>
  <c r="U35" i="4"/>
  <c r="E40" i="4"/>
  <c r="E38" i="4"/>
  <c r="E36" i="4"/>
  <c r="E34" i="4"/>
  <c r="P7" i="4"/>
  <c r="O7" i="4"/>
  <c r="F21" i="4"/>
  <c r="E11" i="4"/>
  <c r="E7" i="4"/>
  <c r="E9" i="4"/>
  <c r="E4" i="4"/>
  <c r="O5" i="4"/>
  <c r="E6" i="4"/>
  <c r="F9" i="4"/>
  <c r="J25" i="4"/>
  <c r="J19" i="4"/>
  <c r="J26" i="4"/>
  <c r="J24" i="4"/>
  <c r="J22" i="4"/>
  <c r="J20" i="4"/>
  <c r="J18" i="4"/>
  <c r="E22" i="4"/>
  <c r="U22" i="4"/>
  <c r="T22" i="4"/>
  <c r="K23" i="4"/>
  <c r="K25" i="4"/>
  <c r="U26" i="4"/>
  <c r="T26" i="4"/>
  <c r="K39" i="4"/>
  <c r="K37" i="4"/>
  <c r="K35" i="4"/>
  <c r="T34" i="4"/>
  <c r="O35" i="4"/>
  <c r="P6" i="4"/>
  <c r="F7" i="4"/>
  <c r="J10" i="4"/>
  <c r="J8" i="4"/>
  <c r="F5" i="4"/>
  <c r="F6" i="4"/>
  <c r="U6" i="4"/>
  <c r="J7" i="4"/>
  <c r="P8" i="4"/>
  <c r="F11" i="4"/>
  <c r="P21" i="4"/>
  <c r="O21" i="4"/>
  <c r="U24" i="4"/>
  <c r="T24" i="4"/>
  <c r="J34" i="4"/>
  <c r="U34" i="4"/>
  <c r="P35" i="4"/>
  <c r="F54" i="4"/>
  <c r="F52" i="4"/>
  <c r="F50" i="4"/>
  <c r="K20" i="4"/>
  <c r="P23" i="4"/>
  <c r="O23" i="4"/>
  <c r="P25" i="4"/>
  <c r="O25" i="4"/>
  <c r="T10" i="4"/>
  <c r="T35" i="4"/>
  <c r="T37" i="4"/>
  <c r="P22" i="3"/>
  <c r="F38" i="3"/>
  <c r="F13" i="3"/>
  <c r="F39" i="3"/>
  <c r="F52" i="3"/>
  <c r="F53" i="3"/>
  <c r="F40" i="3"/>
  <c r="P25" i="3"/>
  <c r="U8" i="3"/>
  <c r="U10" i="3"/>
  <c r="F36" i="3"/>
  <c r="F61" i="3"/>
  <c r="F23" i="3"/>
  <c r="K26" i="3"/>
  <c r="F55" i="3"/>
  <c r="P13" i="3"/>
  <c r="F48" i="3"/>
  <c r="T9" i="3"/>
  <c r="O26" i="3"/>
  <c r="E39" i="3"/>
  <c r="F35" i="3"/>
  <c r="F37" i="3"/>
  <c r="U24" i="3"/>
  <c r="K39" i="3"/>
  <c r="F54" i="3"/>
  <c r="U13" i="3"/>
  <c r="K38" i="3"/>
  <c r="F49" i="3"/>
  <c r="F50" i="3"/>
  <c r="F57" i="3"/>
  <c r="P9" i="3"/>
  <c r="K13" i="3"/>
  <c r="F24" i="3"/>
  <c r="U25" i="3"/>
  <c r="K35" i="3"/>
  <c r="F51" i="3"/>
  <c r="F58" i="3"/>
  <c r="P11" i="3"/>
  <c r="T12" i="3"/>
  <c r="P26" i="3"/>
  <c r="U22" i="3"/>
  <c r="K27" i="3"/>
  <c r="K37" i="3"/>
  <c r="J9" i="3"/>
  <c r="K8" i="3"/>
  <c r="T11" i="3"/>
  <c r="P21" i="3"/>
  <c r="P24" i="3"/>
  <c r="F26" i="3"/>
  <c r="P27" i="3"/>
  <c r="E47" i="3"/>
  <c r="F60" i="3"/>
  <c r="U9" i="3"/>
  <c r="E58" i="3"/>
  <c r="U7" i="3"/>
  <c r="F12" i="3"/>
  <c r="J19" i="3"/>
  <c r="E36" i="3"/>
  <c r="E40" i="3"/>
  <c r="E54" i="3"/>
  <c r="F11" i="3"/>
  <c r="T6" i="3"/>
  <c r="K11" i="3"/>
  <c r="O13" i="3"/>
  <c r="K24" i="3"/>
  <c r="O25" i="3"/>
  <c r="F59" i="3"/>
  <c r="E33" i="3"/>
  <c r="T21" i="3"/>
  <c r="J22" i="3"/>
  <c r="K36" i="3"/>
  <c r="K40" i="3"/>
  <c r="T7" i="3"/>
  <c r="J26" i="3"/>
  <c r="O9" i="3"/>
  <c r="O11" i="3"/>
  <c r="P12" i="3"/>
  <c r="Y26" i="3"/>
  <c r="K22" i="3"/>
  <c r="J23" i="3"/>
  <c r="U27" i="3"/>
  <c r="E51" i="3"/>
  <c r="E60" i="3"/>
  <c r="U11" i="3"/>
  <c r="J10" i="3"/>
  <c r="J12" i="3"/>
  <c r="O8" i="3"/>
  <c r="O10" i="3"/>
  <c r="T13" i="3"/>
  <c r="P23" i="3"/>
  <c r="Z25" i="3"/>
  <c r="U26" i="3"/>
  <c r="E34" i="3"/>
  <c r="E38" i="3"/>
  <c r="U12" i="3"/>
  <c r="U23" i="3"/>
  <c r="Z27" i="3"/>
  <c r="E48" i="3"/>
  <c r="G48" i="3" s="1"/>
  <c r="Y20" i="3"/>
  <c r="Y23" i="3"/>
  <c r="J11" i="3"/>
  <c r="K12" i="3"/>
  <c r="E57" i="3"/>
  <c r="E24" i="3"/>
  <c r="E26" i="3"/>
  <c r="E25" i="3"/>
  <c r="E19" i="3"/>
  <c r="E21" i="3"/>
  <c r="Y24" i="3"/>
  <c r="K23" i="3"/>
  <c r="Z24" i="3"/>
  <c r="J33" i="3"/>
  <c r="J40" i="3"/>
  <c r="J38" i="3"/>
  <c r="J36" i="3"/>
  <c r="J34" i="3"/>
  <c r="J39" i="3"/>
  <c r="J37" i="3"/>
  <c r="J35" i="3"/>
  <c r="P35" i="3"/>
  <c r="O35" i="3"/>
  <c r="P36" i="3"/>
  <c r="O37" i="3"/>
  <c r="P37" i="3"/>
  <c r="P38" i="3"/>
  <c r="O39" i="3"/>
  <c r="P39" i="3"/>
  <c r="P40" i="3"/>
  <c r="E61" i="3"/>
  <c r="E12" i="3"/>
  <c r="E10" i="3"/>
  <c r="E8" i="3"/>
  <c r="E13" i="3"/>
  <c r="E11" i="3"/>
  <c r="E9" i="3"/>
  <c r="E7" i="3"/>
  <c r="E6" i="3"/>
  <c r="F8" i="3"/>
  <c r="O12" i="3"/>
  <c r="J21" i="3"/>
  <c r="F22" i="3"/>
  <c r="F25" i="3"/>
  <c r="O34" i="3"/>
  <c r="O36" i="3"/>
  <c r="O38" i="3"/>
  <c r="O40" i="3"/>
  <c r="E52" i="3"/>
  <c r="E55" i="3"/>
  <c r="J13" i="3"/>
  <c r="J7" i="3"/>
  <c r="O20" i="3"/>
  <c r="K25" i="3"/>
  <c r="Z26" i="3"/>
  <c r="T35" i="3"/>
  <c r="U36" i="3"/>
  <c r="T37" i="3"/>
  <c r="U38" i="3"/>
  <c r="T39" i="3"/>
  <c r="U40" i="3"/>
  <c r="E49" i="3"/>
  <c r="F9" i="3"/>
  <c r="E22" i="3"/>
  <c r="J8" i="3"/>
  <c r="F10" i="3"/>
  <c r="T25" i="3"/>
  <c r="T26" i="3"/>
  <c r="T20" i="3"/>
  <c r="T27" i="3"/>
  <c r="T22" i="3"/>
  <c r="T23" i="3"/>
  <c r="J25" i="3"/>
  <c r="T33" i="3"/>
  <c r="T34" i="3"/>
  <c r="U35" i="3"/>
  <c r="T36" i="3"/>
  <c r="U37" i="3"/>
  <c r="T38" i="3"/>
  <c r="U39" i="3"/>
  <c r="E56" i="3"/>
  <c r="E59" i="3"/>
  <c r="Y22" i="3"/>
  <c r="Y21" i="3"/>
  <c r="Y19" i="3"/>
  <c r="Y25" i="3"/>
  <c r="E20" i="3"/>
  <c r="O22" i="3"/>
  <c r="O24" i="3"/>
  <c r="O23" i="3"/>
  <c r="O27" i="3"/>
  <c r="O19" i="3"/>
  <c r="Z22" i="3"/>
  <c r="J6" i="3"/>
  <c r="K9" i="3"/>
  <c r="O7" i="3"/>
  <c r="K10" i="3"/>
  <c r="T19" i="3"/>
  <c r="E23" i="3"/>
  <c r="Z23" i="3"/>
  <c r="T24" i="3"/>
  <c r="F27" i="3"/>
  <c r="Y27" i="3"/>
  <c r="E46" i="3"/>
  <c r="E50" i="3"/>
  <c r="E53" i="3"/>
  <c r="J20" i="3"/>
  <c r="J24" i="3"/>
  <c r="T8" i="3"/>
  <c r="T10" i="3"/>
  <c r="E35" i="3"/>
  <c r="E37" i="3"/>
  <c r="G52" i="4" l="1"/>
  <c r="G51" i="4"/>
  <c r="G54" i="4"/>
  <c r="G50" i="4"/>
  <c r="G53" i="4"/>
  <c r="G59" i="3"/>
  <c r="G52" i="3"/>
  <c r="G60" i="3"/>
  <c r="G53" i="3"/>
  <c r="G51" i="3"/>
  <c r="G56" i="3"/>
  <c r="G54" i="3"/>
  <c r="G57" i="3"/>
  <c r="G49" i="3"/>
  <c r="G61" i="3"/>
  <c r="G50" i="3"/>
  <c r="G55" i="3"/>
  <c r="G58" i="3"/>
  <c r="D72" i="2" l="1"/>
  <c r="D53" i="2"/>
  <c r="D71" i="2"/>
  <c r="D52" i="2"/>
  <c r="D70" i="2"/>
  <c r="D51" i="2"/>
  <c r="E51" i="2" s="1"/>
  <c r="F51" i="2" s="1"/>
  <c r="D69" i="2"/>
  <c r="D50" i="2"/>
  <c r="E50" i="2" s="1"/>
  <c r="F50" i="2" s="1"/>
  <c r="D68" i="2"/>
  <c r="D49" i="2"/>
  <c r="D67" i="2"/>
  <c r="D48" i="2"/>
  <c r="D66" i="2"/>
  <c r="D47" i="2"/>
  <c r="E47" i="2" s="1"/>
  <c r="F47" i="2" s="1"/>
  <c r="D65" i="2"/>
  <c r="D46" i="2"/>
  <c r="E46" i="2" s="1"/>
  <c r="F46" i="2" s="1"/>
  <c r="D64" i="2"/>
  <c r="D45" i="2"/>
  <c r="D63" i="2"/>
  <c r="D44" i="2"/>
  <c r="E44" i="2" s="1"/>
  <c r="F44" i="2" s="1"/>
  <c r="D62" i="2"/>
  <c r="D43" i="2"/>
  <c r="E43" i="2" s="1"/>
  <c r="F43" i="2" s="1"/>
  <c r="D61" i="2"/>
  <c r="D42" i="2"/>
  <c r="E42" i="2" s="1"/>
  <c r="F42" i="2" s="1"/>
  <c r="D60" i="2"/>
  <c r="E60" i="2" s="1"/>
  <c r="F60" i="2" s="1"/>
  <c r="D41" i="2"/>
  <c r="E41" i="2" s="1"/>
  <c r="F41" i="2" s="1"/>
  <c r="D59" i="2"/>
  <c r="D40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J24" i="2" s="1"/>
  <c r="K24" i="2" s="1"/>
  <c r="D24" i="2"/>
  <c r="I23" i="2"/>
  <c r="J23" i="2" s="1"/>
  <c r="K23" i="2" s="1"/>
  <c r="D23" i="2"/>
  <c r="E23" i="2" s="1"/>
  <c r="F23" i="2" s="1"/>
  <c r="I22" i="2"/>
  <c r="D22" i="2"/>
  <c r="N16" i="2"/>
  <c r="I16" i="2"/>
  <c r="D16" i="2"/>
  <c r="N15" i="2"/>
  <c r="I15" i="2"/>
  <c r="D15" i="2"/>
  <c r="N14" i="2"/>
  <c r="I14" i="2"/>
  <c r="D14" i="2"/>
  <c r="N13" i="2"/>
  <c r="I13" i="2"/>
  <c r="D13" i="2"/>
  <c r="N12" i="2"/>
  <c r="I12" i="2"/>
  <c r="D12" i="2"/>
  <c r="N11" i="2"/>
  <c r="I11" i="2"/>
  <c r="D11" i="2"/>
  <c r="N10" i="2"/>
  <c r="I10" i="2"/>
  <c r="D10" i="2"/>
  <c r="N9" i="2"/>
  <c r="I9" i="2"/>
  <c r="D9" i="2"/>
  <c r="N8" i="2"/>
  <c r="I8" i="2"/>
  <c r="D8" i="2"/>
  <c r="E8" i="2" s="1"/>
  <c r="N7" i="2"/>
  <c r="O7" i="2" s="1"/>
  <c r="I7" i="2"/>
  <c r="K7" i="2" s="1"/>
  <c r="D7" i="2"/>
  <c r="N6" i="2"/>
  <c r="I6" i="2"/>
  <c r="D6" i="2"/>
  <c r="E48" i="2" l="1"/>
  <c r="F48" i="2" s="1"/>
  <c r="E52" i="2"/>
  <c r="F52" i="2" s="1"/>
  <c r="J32" i="2"/>
  <c r="K32" i="2" s="1"/>
  <c r="E64" i="2"/>
  <c r="F64" i="2" s="1"/>
  <c r="E72" i="2"/>
  <c r="F72" i="2" s="1"/>
  <c r="E61" i="2"/>
  <c r="F61" i="2" s="1"/>
  <c r="E65" i="2"/>
  <c r="F65" i="2" s="1"/>
  <c r="E69" i="2"/>
  <c r="F69" i="2" s="1"/>
  <c r="E68" i="2"/>
  <c r="F68" i="2" s="1"/>
  <c r="E62" i="2"/>
  <c r="F62" i="2" s="1"/>
  <c r="E7" i="2"/>
  <c r="E66" i="2"/>
  <c r="F66" i="2" s="1"/>
  <c r="E63" i="2"/>
  <c r="F63" i="2" s="1"/>
  <c r="E67" i="2"/>
  <c r="F67" i="2" s="1"/>
  <c r="E71" i="2"/>
  <c r="F71" i="2" s="1"/>
  <c r="E70" i="2"/>
  <c r="F70" i="2" s="1"/>
  <c r="E45" i="2"/>
  <c r="F45" i="2" s="1"/>
  <c r="E49" i="2"/>
  <c r="F49" i="2" s="1"/>
  <c r="E53" i="2"/>
  <c r="F53" i="2" s="1"/>
  <c r="E24" i="2"/>
  <c r="F24" i="2" s="1"/>
  <c r="E32" i="2"/>
  <c r="F32" i="2" s="1"/>
  <c r="E25" i="2"/>
  <c r="F25" i="2" s="1"/>
  <c r="E29" i="2"/>
  <c r="F29" i="2" s="1"/>
  <c r="E33" i="2"/>
  <c r="F33" i="2" s="1"/>
  <c r="J29" i="2"/>
  <c r="K29" i="2" s="1"/>
  <c r="J33" i="2"/>
  <c r="K33" i="2" s="1"/>
  <c r="E26" i="2"/>
  <c r="F26" i="2" s="1"/>
  <c r="E30" i="2"/>
  <c r="F30" i="2" s="1"/>
  <c r="E34" i="2"/>
  <c r="F34" i="2" s="1"/>
  <c r="J34" i="2"/>
  <c r="K34" i="2" s="1"/>
  <c r="E31" i="2"/>
  <c r="F31" i="2" s="1"/>
  <c r="J31" i="2"/>
  <c r="K31" i="2" s="1"/>
  <c r="J26" i="2"/>
  <c r="K26" i="2" s="1"/>
  <c r="J27" i="2"/>
  <c r="K27" i="2" s="1"/>
  <c r="J28" i="2"/>
  <c r="K28" i="2" s="1"/>
  <c r="J30" i="2"/>
  <c r="K30" i="2" s="1"/>
  <c r="E27" i="2"/>
  <c r="F27" i="2" s="1"/>
  <c r="E28" i="2"/>
  <c r="F28" i="2" s="1"/>
  <c r="E9" i="2"/>
  <c r="J25" i="2"/>
  <c r="K25" i="2" s="1"/>
  <c r="J11" i="2"/>
  <c r="P14" i="2"/>
  <c r="J7" i="2"/>
  <c r="F12" i="2"/>
  <c r="J8" i="2"/>
  <c r="E15" i="2"/>
  <c r="F8" i="2"/>
  <c r="P10" i="2"/>
  <c r="E11" i="2"/>
  <c r="O13" i="2"/>
  <c r="E14" i="2"/>
  <c r="O16" i="2"/>
  <c r="O10" i="2"/>
  <c r="K11" i="2"/>
  <c r="J14" i="2"/>
  <c r="P8" i="2"/>
  <c r="O11" i="2"/>
  <c r="E12" i="2"/>
  <c r="O14" i="2"/>
  <c r="K15" i="2"/>
  <c r="O8" i="2"/>
  <c r="K9" i="2"/>
  <c r="J12" i="2"/>
  <c r="J15" i="2"/>
  <c r="F16" i="2"/>
  <c r="J9" i="2"/>
  <c r="F10" i="2"/>
  <c r="P12" i="2"/>
  <c r="E13" i="2"/>
  <c r="O15" i="2"/>
  <c r="E16" i="2"/>
  <c r="O9" i="2"/>
  <c r="E10" i="2"/>
  <c r="O12" i="2"/>
  <c r="K13" i="2"/>
  <c r="J16" i="2"/>
  <c r="J10" i="2"/>
  <c r="J13" i="2"/>
  <c r="F14" i="2"/>
  <c r="P16" i="2"/>
  <c r="F7" i="2"/>
  <c r="P7" i="2"/>
  <c r="K8" i="2"/>
  <c r="F9" i="2"/>
  <c r="P9" i="2"/>
  <c r="K10" i="2"/>
  <c r="F11" i="2"/>
  <c r="P11" i="2"/>
  <c r="K12" i="2"/>
  <c r="F13" i="2"/>
  <c r="P13" i="2"/>
  <c r="K14" i="2"/>
  <c r="F15" i="2"/>
  <c r="P15" i="2"/>
  <c r="K16" i="2"/>
</calcChain>
</file>

<file path=xl/sharedStrings.xml><?xml version="1.0" encoding="utf-8"?>
<sst xmlns="http://schemas.openxmlformats.org/spreadsheetml/2006/main" count="525" uniqueCount="55">
  <si>
    <r>
      <t>O</t>
    </r>
    <r>
      <rPr>
        <b/>
        <vertAlign val="subscript"/>
        <sz val="12"/>
        <color theme="1"/>
        <rFont val="Times New Roman"/>
        <family val="1"/>
      </rPr>
      <t>3</t>
    </r>
  </si>
  <si>
    <r>
      <t>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/UV</t>
    </r>
  </si>
  <si>
    <t>UV</t>
  </si>
  <si>
    <t>Conc</t>
  </si>
  <si>
    <t>Average</t>
  </si>
  <si>
    <t>% Remining</t>
  </si>
  <si>
    <t>Time (min)</t>
  </si>
  <si>
    <t>P25/UV</t>
  </si>
  <si>
    <t>PZS/UV</t>
  </si>
  <si>
    <r>
      <t>C/C</t>
    </r>
    <r>
      <rPr>
        <b/>
        <vertAlign val="subscript"/>
        <sz val="12"/>
        <color theme="1"/>
        <rFont val="Times New Roman"/>
        <family val="1"/>
      </rPr>
      <t>o</t>
    </r>
  </si>
  <si>
    <r>
      <t>ln(C/C</t>
    </r>
    <r>
      <rPr>
        <b/>
        <vertAlign val="subscript"/>
        <sz val="12"/>
        <color theme="1"/>
        <rFont val="Times New Roman"/>
        <family val="1"/>
      </rPr>
      <t>o</t>
    </r>
    <r>
      <rPr>
        <b/>
        <sz val="12"/>
        <color theme="1"/>
        <rFont val="Times New Roman"/>
        <family val="1"/>
      </rPr>
      <t>)</t>
    </r>
  </si>
  <si>
    <r>
      <t>PZS/O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/UV</t>
    </r>
  </si>
  <si>
    <r>
      <t>P25/O</t>
    </r>
    <r>
      <rPr>
        <b/>
        <vertAlign val="subscript"/>
        <sz val="12"/>
        <color theme="1"/>
        <rFont val="Times New Roman"/>
        <family val="1"/>
      </rPr>
      <t>3</t>
    </r>
    <r>
      <rPr>
        <b/>
        <sz val="12"/>
        <color theme="1"/>
        <rFont val="Times New Roman"/>
        <family val="1"/>
      </rPr>
      <t>/UV</t>
    </r>
  </si>
  <si>
    <t xml:space="preserve">P25 loading </t>
  </si>
  <si>
    <t xml:space="preserve">ZSM loading </t>
  </si>
  <si>
    <t xml:space="preserve">Silica gel loading </t>
  </si>
  <si>
    <t>0.3P:0.5Z:0.5S</t>
  </si>
  <si>
    <t>Photolysis</t>
  </si>
  <si>
    <t>0.1 g/L</t>
  </si>
  <si>
    <t>0.3 g/L</t>
  </si>
  <si>
    <t>0.5 g/L</t>
  </si>
  <si>
    <t>0.7 g/L</t>
  </si>
  <si>
    <t>0.9 g/L</t>
  </si>
  <si>
    <t>0.5P:0.3Z23:0.3S</t>
  </si>
  <si>
    <t>Optimum</t>
  </si>
  <si>
    <t>0.5P:0.3Z:0.3S60</t>
  </si>
  <si>
    <t>0.5P25:0.3Z:0.3S40-60</t>
  </si>
  <si>
    <t>Degussa P25</t>
  </si>
  <si>
    <t>0.7:0.7:0.3:0.25</t>
  </si>
  <si>
    <t>Binder loading</t>
  </si>
  <si>
    <t>0.1 mg/L</t>
  </si>
  <si>
    <t>0.3 mg/L</t>
  </si>
  <si>
    <t>0.25 g/L</t>
  </si>
  <si>
    <t>0.75 g/L</t>
  </si>
  <si>
    <t>1.25 g/L</t>
  </si>
  <si>
    <r>
      <t>Commercial TiO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-P25 powder provided by Degussa</t>
    </r>
  </si>
  <si>
    <t>PZS</t>
  </si>
  <si>
    <t>PZ23S</t>
  </si>
  <si>
    <t>PZS60Å</t>
  </si>
  <si>
    <t>PZS40-60 µm</t>
  </si>
  <si>
    <t>PZSB</t>
  </si>
  <si>
    <t>Sulfamethoxazole disappearance</t>
  </si>
  <si>
    <t>Sulfamethoxazole mineralization</t>
  </si>
  <si>
    <t>These composite photocatalysts were prepared by the same method</t>
  </si>
  <si>
    <t>This composite photocatalysts was prepared by different method</t>
  </si>
  <si>
    <r>
      <t>Composite photocatalyst prepared using Degussa P25, ZSM-5 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= 280, and silica gel with particle size 0.2–0.5 mm and pore size 40Å. </t>
    </r>
  </si>
  <si>
    <r>
      <t>Composite photocatalyst prepared using Degussa P25, ZSM-5 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= 23, and silica gel with particle size 0.2–0.5 mm and pore size 40Å. </t>
    </r>
  </si>
  <si>
    <r>
      <t>Composite photocatalyst prepared using Degussa P25, ZSM-5 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= 280, and silica gel with particle size 0.2–0.5 mm and pore size 60Å. </t>
    </r>
  </si>
  <si>
    <r>
      <t>Composite photocatalyst prepared using Degussa P25, ZSM-5 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= 280, and silica gel with particle size 40–60 µm and pore size 40Å.</t>
    </r>
  </si>
  <si>
    <r>
      <t>Composite photocatalyst prepared using Degussa P25, ZSM-5 SiO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/Al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= 280, silica gel with particle size 0.2–0.5 mm and pore size 40Å, and colloidal silica gel binder. </t>
    </r>
  </si>
  <si>
    <t>Code</t>
  </si>
  <si>
    <t>Components</t>
  </si>
  <si>
    <t>Preparation method</t>
  </si>
  <si>
    <t>Conc. (mg/L)</t>
  </si>
  <si>
    <t>Conc (mgC/L)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</si>
</sst>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rgb="FF3F3F76"/>
      <name val="Calibri"/>
      <family val="2"/>
      <scheme val="minor"/>
    </font>
    <font>
      <b/>
      <sz val="12"/>
      <color rgb="FF3F3F76"/>
      <name val="Times New Roman"/>
      <family val="1"/>
    </font>
    <font>
      <sz val="12"/>
      <color rgb="FF3F3F76"/>
      <name val="Times New Roman"/>
      <family val="1"/>
    </font>
    <font>
      <b/>
      <sz val="12"/>
      <name val="Times New Roman"/>
      <family val="1"/>
    </font>
    <font>
      <b/>
      <u val="double"/>
      <sz val="14"/>
      <color theme="1"/>
      <name val="Times New Roman"/>
      <family val="1"/>
    </font>
    <font>
      <vertAlign val="sub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3" borderId="16" applyNumberFormat="0" applyAlignment="0" applyProtection="0"/>
  </cellStyleXfs>
  <cellXfs count="1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4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2" fontId="1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0" fontId="2" fillId="0" borderId="15" xfId="0" applyFont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/>
    <xf numFmtId="2" fontId="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0" fillId="0" borderId="0" xfId="0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0" fillId="0" borderId="13" xfId="1" applyFont="1" applyFill="1" applyBorder="1" applyAlignment="1">
      <alignment vertical="center"/>
    </xf>
    <xf numFmtId="0" fontId="12" fillId="0" borderId="13" xfId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3" fillId="0" borderId="0" xfId="0" applyFont="1"/>
    <xf numFmtId="0" fontId="2" fillId="0" borderId="15" xfId="0" applyFont="1" applyBorder="1" applyAlignment="1">
      <alignment vertical="center"/>
    </xf>
    <xf numFmtId="0" fontId="1" fillId="4" borderId="10" xfId="0" applyFont="1" applyFill="1" applyBorder="1"/>
    <xf numFmtId="0" fontId="1" fillId="4" borderId="0" xfId="0" applyFont="1" applyFill="1" applyBorder="1"/>
    <xf numFmtId="0" fontId="1" fillId="4" borderId="21" xfId="0" applyFont="1" applyFill="1" applyBorder="1"/>
    <xf numFmtId="0" fontId="1" fillId="4" borderId="26" xfId="0" applyFont="1" applyFill="1" applyBorder="1"/>
    <xf numFmtId="0" fontId="1" fillId="4" borderId="20" xfId="0" applyFont="1" applyFill="1" applyBorder="1"/>
    <xf numFmtId="0" fontId="1" fillId="4" borderId="27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2" fontId="4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left" vertical="center"/>
    </xf>
    <xf numFmtId="0" fontId="1" fillId="4" borderId="26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2" fillId="0" borderId="14" xfId="1" applyFont="1" applyFill="1" applyBorder="1" applyAlignment="1">
      <alignment horizontal="left" vertical="top"/>
    </xf>
    <xf numFmtId="0" fontId="12" fillId="0" borderId="13" xfId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2534-5783-4D8E-9761-FD1B513B5863}">
  <dimension ref="A1:AB14"/>
  <sheetViews>
    <sheetView tabSelected="1" workbookViewId="0">
      <selection activeCell="B17" sqref="B17"/>
    </sheetView>
  </sheetViews>
  <sheetFormatPr defaultRowHeight="15.6" x14ac:dyDescent="0.3"/>
  <cols>
    <col min="1" max="16384" width="8.88671875" style="94"/>
  </cols>
  <sheetData>
    <row r="1" spans="1:28" ht="16.2" thickBot="1" x14ac:dyDescent="0.35"/>
    <row r="2" spans="1:28" ht="16.2" thickBot="1" x14ac:dyDescent="0.35">
      <c r="A2" s="143" t="s">
        <v>50</v>
      </c>
      <c r="B2" s="144"/>
      <c r="C2" s="145" t="s">
        <v>51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4"/>
      <c r="U2" s="145" t="s">
        <v>52</v>
      </c>
      <c r="V2" s="143"/>
      <c r="W2" s="143"/>
      <c r="X2" s="143"/>
      <c r="Y2" s="143"/>
      <c r="Z2" s="143"/>
      <c r="AA2" s="144"/>
      <c r="AB2" s="125"/>
    </row>
    <row r="3" spans="1:28" ht="18" customHeight="1" x14ac:dyDescent="0.3">
      <c r="A3" s="141" t="s">
        <v>27</v>
      </c>
      <c r="B3" s="142"/>
      <c r="C3" s="140" t="s">
        <v>35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20"/>
      <c r="V3" s="117"/>
      <c r="W3" s="117"/>
      <c r="X3" s="117"/>
      <c r="Y3" s="117"/>
      <c r="Z3" s="117"/>
      <c r="AA3" s="121"/>
      <c r="AB3" s="123"/>
    </row>
    <row r="4" spans="1:28" x14ac:dyDescent="0.3">
      <c r="A4" s="138"/>
      <c r="B4" s="139"/>
      <c r="C4" s="137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  <c r="U4" s="122"/>
      <c r="V4" s="118"/>
      <c r="W4" s="118"/>
      <c r="X4" s="118"/>
      <c r="Y4" s="118"/>
      <c r="Z4" s="118"/>
      <c r="AA4" s="119"/>
      <c r="AB4" s="123"/>
    </row>
    <row r="5" spans="1:28" ht="18" customHeight="1" x14ac:dyDescent="0.3">
      <c r="A5" s="129" t="s">
        <v>36</v>
      </c>
      <c r="B5" s="130"/>
      <c r="C5" s="128" t="s">
        <v>45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30"/>
      <c r="U5" s="128" t="s">
        <v>43</v>
      </c>
      <c r="V5" s="129"/>
      <c r="W5" s="129"/>
      <c r="X5" s="129"/>
      <c r="Y5" s="129"/>
      <c r="Z5" s="129"/>
      <c r="AA5" s="130"/>
      <c r="AB5" s="124"/>
    </row>
    <row r="6" spans="1:28" x14ac:dyDescent="0.3">
      <c r="A6" s="135"/>
      <c r="B6" s="136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34"/>
      <c r="V6" s="135"/>
      <c r="W6" s="135"/>
      <c r="X6" s="135"/>
      <c r="Y6" s="135"/>
      <c r="Z6" s="135"/>
      <c r="AA6" s="136"/>
      <c r="AB6" s="124"/>
    </row>
    <row r="7" spans="1:28" ht="18" customHeight="1" x14ac:dyDescent="0.3">
      <c r="A7" s="135" t="s">
        <v>37</v>
      </c>
      <c r="B7" s="136"/>
      <c r="C7" s="134" t="s">
        <v>46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U7" s="134"/>
      <c r="V7" s="135"/>
      <c r="W7" s="135"/>
      <c r="X7" s="135"/>
      <c r="Y7" s="135"/>
      <c r="Z7" s="135"/>
      <c r="AA7" s="136"/>
      <c r="AB7" s="124"/>
    </row>
    <row r="8" spans="1:28" x14ac:dyDescent="0.3">
      <c r="A8" s="135"/>
      <c r="B8" s="136"/>
      <c r="C8" s="134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134"/>
      <c r="V8" s="135"/>
      <c r="W8" s="135"/>
      <c r="X8" s="135"/>
      <c r="Y8" s="135"/>
      <c r="Z8" s="135"/>
      <c r="AA8" s="136"/>
      <c r="AB8" s="124"/>
    </row>
    <row r="9" spans="1:28" ht="18" customHeight="1" x14ac:dyDescent="0.3">
      <c r="A9" s="135" t="s">
        <v>38</v>
      </c>
      <c r="B9" s="136"/>
      <c r="C9" s="134" t="s">
        <v>47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6"/>
      <c r="U9" s="134"/>
      <c r="V9" s="135"/>
      <c r="W9" s="135"/>
      <c r="X9" s="135"/>
      <c r="Y9" s="135"/>
      <c r="Z9" s="135"/>
      <c r="AA9" s="136"/>
      <c r="AB9" s="124"/>
    </row>
    <row r="10" spans="1:28" x14ac:dyDescent="0.3">
      <c r="A10" s="135"/>
      <c r="B10" s="136"/>
      <c r="C10" s="134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6"/>
      <c r="U10" s="134"/>
      <c r="V10" s="135"/>
      <c r="W10" s="135"/>
      <c r="X10" s="135"/>
      <c r="Y10" s="135"/>
      <c r="Z10" s="135"/>
      <c r="AA10" s="136"/>
      <c r="AB10" s="124"/>
    </row>
    <row r="11" spans="1:28" ht="18" customHeight="1" x14ac:dyDescent="0.3">
      <c r="A11" s="135" t="s">
        <v>39</v>
      </c>
      <c r="B11" s="136"/>
      <c r="C11" s="134" t="s">
        <v>48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6"/>
      <c r="U11" s="134"/>
      <c r="V11" s="135"/>
      <c r="W11" s="135"/>
      <c r="X11" s="135"/>
      <c r="Y11" s="135"/>
      <c r="Z11" s="135"/>
      <c r="AA11" s="136"/>
      <c r="AB11" s="124"/>
    </row>
    <row r="12" spans="1:28" x14ac:dyDescent="0.3">
      <c r="A12" s="138"/>
      <c r="B12" s="139"/>
      <c r="C12" s="137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137"/>
      <c r="V12" s="138"/>
      <c r="W12" s="138"/>
      <c r="X12" s="138"/>
      <c r="Y12" s="138"/>
      <c r="Z12" s="138"/>
      <c r="AA12" s="139"/>
      <c r="AB12" s="124"/>
    </row>
    <row r="13" spans="1:28" ht="18.600000000000001" customHeight="1" x14ac:dyDescent="0.3">
      <c r="A13" s="129" t="s">
        <v>40</v>
      </c>
      <c r="B13" s="130"/>
      <c r="C13" s="128" t="s">
        <v>49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30"/>
      <c r="U13" s="128" t="s">
        <v>44</v>
      </c>
      <c r="V13" s="129"/>
      <c r="W13" s="129"/>
      <c r="X13" s="129"/>
      <c r="Y13" s="129"/>
      <c r="Z13" s="129"/>
      <c r="AA13" s="130"/>
      <c r="AB13" s="124"/>
    </row>
    <row r="14" spans="1:28" ht="16.2" thickBot="1" x14ac:dyDescent="0.35">
      <c r="A14" s="132"/>
      <c r="B14" s="133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3"/>
      <c r="U14" s="131"/>
      <c r="V14" s="132"/>
      <c r="W14" s="132"/>
      <c r="X14" s="132"/>
      <c r="Y14" s="132"/>
      <c r="Z14" s="132"/>
      <c r="AA14" s="133"/>
      <c r="AB14" s="123"/>
    </row>
  </sheetData>
  <mergeCells count="17">
    <mergeCell ref="A2:B2"/>
    <mergeCell ref="C2:T2"/>
    <mergeCell ref="U2:AA2"/>
    <mergeCell ref="U5:AA12"/>
    <mergeCell ref="C7:T8"/>
    <mergeCell ref="C5:T6"/>
    <mergeCell ref="C3:T4"/>
    <mergeCell ref="A3:B4"/>
    <mergeCell ref="A5:B6"/>
    <mergeCell ref="A7:B8"/>
    <mergeCell ref="U13:AA14"/>
    <mergeCell ref="A13:B14"/>
    <mergeCell ref="C13:T14"/>
    <mergeCell ref="C11:T12"/>
    <mergeCell ref="C9:T10"/>
    <mergeCell ref="A9:B10"/>
    <mergeCell ref="A11:B12"/>
  </mergeCells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A73D9-49C3-4909-9E99-6F35DE3715E4}">
  <dimension ref="A2:F40"/>
  <sheetViews>
    <sheetView zoomScaleNormal="100" workbookViewId="0">
      <selection activeCell="B3" sqref="B3:C3"/>
    </sheetView>
  </sheetViews>
  <sheetFormatPr defaultRowHeight="14.4" x14ac:dyDescent="0.3"/>
  <sheetData>
    <row r="2" spans="1:6" ht="18" thickBot="1" x14ac:dyDescent="0.35">
      <c r="A2" s="80" t="s">
        <v>17</v>
      </c>
    </row>
    <row r="3" spans="1:6" ht="16.2" thickBot="1" x14ac:dyDescent="0.35">
      <c r="A3" s="90" t="s">
        <v>6</v>
      </c>
      <c r="B3" s="146" t="s">
        <v>53</v>
      </c>
      <c r="C3" s="147"/>
      <c r="D3" s="71" t="s">
        <v>4</v>
      </c>
    </row>
    <row r="4" spans="1:6" ht="15.6" x14ac:dyDescent="0.3">
      <c r="A4" s="15">
        <v>0</v>
      </c>
      <c r="B4" s="1">
        <v>46.59</v>
      </c>
      <c r="C4" s="8">
        <v>45.3</v>
      </c>
      <c r="D4" s="64">
        <f t="shared" ref="D4:D10" si="0">(B4+C4)/2</f>
        <v>45.945</v>
      </c>
    </row>
    <row r="5" spans="1:6" ht="15.6" x14ac:dyDescent="0.3">
      <c r="A5" s="15">
        <v>15</v>
      </c>
      <c r="B5" s="16">
        <v>46.48</v>
      </c>
      <c r="C5" s="17">
        <v>46</v>
      </c>
      <c r="D5" s="59">
        <f t="shared" si="0"/>
        <v>46.239999999999995</v>
      </c>
    </row>
    <row r="6" spans="1:6" ht="15.6" x14ac:dyDescent="0.3">
      <c r="A6" s="15">
        <v>30</v>
      </c>
      <c r="B6" s="26">
        <v>45.7</v>
      </c>
      <c r="C6" s="24">
        <v>46</v>
      </c>
      <c r="D6" s="59">
        <f t="shared" si="0"/>
        <v>45.85</v>
      </c>
    </row>
    <row r="7" spans="1:6" ht="15.6" x14ac:dyDescent="0.3">
      <c r="A7" s="15">
        <v>60</v>
      </c>
      <c r="B7" s="26">
        <v>46.69</v>
      </c>
      <c r="C7" s="24">
        <v>46.92</v>
      </c>
      <c r="D7" s="59">
        <f t="shared" si="0"/>
        <v>46.805</v>
      </c>
    </row>
    <row r="8" spans="1:6" ht="15.6" x14ac:dyDescent="0.3">
      <c r="A8" s="15">
        <v>90</v>
      </c>
      <c r="B8" s="26">
        <v>46.4</v>
      </c>
      <c r="C8" s="24">
        <v>46.2</v>
      </c>
      <c r="D8" s="59">
        <f t="shared" si="0"/>
        <v>46.3</v>
      </c>
    </row>
    <row r="9" spans="1:6" ht="15.6" x14ac:dyDescent="0.3">
      <c r="A9" s="15">
        <v>105</v>
      </c>
      <c r="B9" s="26">
        <v>45</v>
      </c>
      <c r="C9" s="24">
        <v>46</v>
      </c>
      <c r="D9" s="59">
        <f t="shared" si="0"/>
        <v>45.5</v>
      </c>
    </row>
    <row r="10" spans="1:6" ht="16.2" thickBot="1" x14ac:dyDescent="0.35">
      <c r="A10" s="49">
        <v>120</v>
      </c>
      <c r="B10" s="47">
        <v>46.17</v>
      </c>
      <c r="C10" s="36">
        <v>45.96</v>
      </c>
      <c r="D10" s="60">
        <f t="shared" si="0"/>
        <v>46.064999999999998</v>
      </c>
    </row>
    <row r="13" spans="1:6" ht="16.2" thickBot="1" x14ac:dyDescent="0.35">
      <c r="A13" s="94" t="s">
        <v>27</v>
      </c>
    </row>
    <row r="14" spans="1:6" ht="16.2" thickBot="1" x14ac:dyDescent="0.35">
      <c r="A14" s="149" t="s">
        <v>6</v>
      </c>
      <c r="B14" s="146" t="s">
        <v>19</v>
      </c>
      <c r="C14" s="148"/>
      <c r="D14" s="148"/>
      <c r="E14" s="148"/>
      <c r="F14" s="147"/>
    </row>
    <row r="15" spans="1:6" ht="18.600000000000001" thickBot="1" x14ac:dyDescent="0.35">
      <c r="A15" s="150"/>
      <c r="B15" s="146" t="s">
        <v>53</v>
      </c>
      <c r="C15" s="147"/>
      <c r="D15" s="71" t="s">
        <v>4</v>
      </c>
      <c r="E15" s="55" t="s">
        <v>5</v>
      </c>
      <c r="F15" s="82" t="s">
        <v>10</v>
      </c>
    </row>
    <row r="16" spans="1:6" ht="15.6" x14ac:dyDescent="0.3">
      <c r="A16" s="15">
        <v>-45</v>
      </c>
      <c r="B16" s="1">
        <v>49.56</v>
      </c>
      <c r="C16" s="8">
        <v>49.58</v>
      </c>
      <c r="D16" s="65">
        <f>(B16+C16)/2</f>
        <v>49.57</v>
      </c>
      <c r="E16" s="65">
        <f>100-((D$16-D16)/D$16)*100</f>
        <v>100</v>
      </c>
      <c r="F16" s="52"/>
    </row>
    <row r="17" spans="1:6" ht="15.6" x14ac:dyDescent="0.3">
      <c r="A17" s="15">
        <v>-15</v>
      </c>
      <c r="B17" s="26">
        <v>48.16</v>
      </c>
      <c r="C17" s="24">
        <v>48</v>
      </c>
      <c r="D17" s="57">
        <f t="shared" ref="D17:D24" si="1">(B17+C17)/2</f>
        <v>48.08</v>
      </c>
      <c r="E17" s="57">
        <f t="shared" ref="E17:E24" si="2">100-((D$16-D17)/D$16)*100</f>
        <v>96.994149687310866</v>
      </c>
      <c r="F17" s="20"/>
    </row>
    <row r="18" spans="1:6" ht="15.6" x14ac:dyDescent="0.3">
      <c r="A18" s="15">
        <v>0</v>
      </c>
      <c r="B18" s="16">
        <v>47.74</v>
      </c>
      <c r="C18" s="17">
        <v>48.18</v>
      </c>
      <c r="D18" s="57">
        <f t="shared" si="1"/>
        <v>47.96</v>
      </c>
      <c r="E18" s="57">
        <f t="shared" si="2"/>
        <v>96.752067782933224</v>
      </c>
      <c r="F18" s="18">
        <f>LN(D18/D18)</f>
        <v>0</v>
      </c>
    </row>
    <row r="19" spans="1:6" ht="15.6" x14ac:dyDescent="0.3">
      <c r="A19" s="15">
        <v>15</v>
      </c>
      <c r="B19" s="26">
        <v>42.05</v>
      </c>
      <c r="C19" s="24">
        <v>41.64</v>
      </c>
      <c r="D19" s="57">
        <f t="shared" si="1"/>
        <v>41.844999999999999</v>
      </c>
      <c r="E19" s="57">
        <f t="shared" si="2"/>
        <v>84.41597740568892</v>
      </c>
      <c r="F19" s="18">
        <f>LN(D19/D18)</f>
        <v>-0.13639501467447615</v>
      </c>
    </row>
    <row r="20" spans="1:6" ht="15.6" x14ac:dyDescent="0.3">
      <c r="A20" s="15">
        <v>30</v>
      </c>
      <c r="B20" s="26">
        <v>36.74</v>
      </c>
      <c r="C20" s="24">
        <v>37.119999999999997</v>
      </c>
      <c r="D20" s="57">
        <f t="shared" si="1"/>
        <v>36.93</v>
      </c>
      <c r="E20" s="57">
        <f t="shared" si="2"/>
        <v>74.500706072221107</v>
      </c>
      <c r="F20" s="18">
        <f>LN(D20/D18)</f>
        <v>-0.26134310129484173</v>
      </c>
    </row>
    <row r="21" spans="1:6" ht="15.6" x14ac:dyDescent="0.3">
      <c r="A21" s="15">
        <v>60</v>
      </c>
      <c r="B21" s="26">
        <v>30.19</v>
      </c>
      <c r="C21" s="24">
        <v>30.9</v>
      </c>
      <c r="D21" s="57">
        <f t="shared" si="1"/>
        <v>30.545000000000002</v>
      </c>
      <c r="E21" s="57">
        <f t="shared" si="2"/>
        <v>61.619931410127094</v>
      </c>
      <c r="F21" s="18">
        <f>LN(D21/D18)</f>
        <v>-0.45116632405758328</v>
      </c>
    </row>
    <row r="22" spans="1:6" ht="15.6" x14ac:dyDescent="0.3">
      <c r="A22" s="15">
        <v>90</v>
      </c>
      <c r="B22" s="26">
        <v>25.23</v>
      </c>
      <c r="C22" s="24">
        <v>25.27</v>
      </c>
      <c r="D22" s="57">
        <f t="shared" si="1"/>
        <v>25.25</v>
      </c>
      <c r="E22" s="57">
        <f t="shared" si="2"/>
        <v>50.938067379463384</v>
      </c>
      <c r="F22" s="18">
        <f>LN(D22/D18)</f>
        <v>-0.64154117443794467</v>
      </c>
    </row>
    <row r="23" spans="1:6" ht="15.6" x14ac:dyDescent="0.3">
      <c r="A23" s="15">
        <v>105</v>
      </c>
      <c r="B23" s="26">
        <v>22.52</v>
      </c>
      <c r="C23" s="24">
        <v>22.42</v>
      </c>
      <c r="D23" s="57">
        <f t="shared" si="1"/>
        <v>22.47</v>
      </c>
      <c r="E23" s="57">
        <f t="shared" si="2"/>
        <v>45.329836594714543</v>
      </c>
      <c r="F23" s="18">
        <f>LN(D23/D18)</f>
        <v>-0.75818624396207579</v>
      </c>
    </row>
    <row r="24" spans="1:6" ht="16.2" thickBot="1" x14ac:dyDescent="0.35">
      <c r="A24" s="63">
        <v>120</v>
      </c>
      <c r="B24" s="47">
        <v>19.82</v>
      </c>
      <c r="C24" s="36">
        <v>19.77</v>
      </c>
      <c r="D24" s="58">
        <f t="shared" si="1"/>
        <v>19.795000000000002</v>
      </c>
      <c r="E24" s="58">
        <f t="shared" si="2"/>
        <v>39.933427476296146</v>
      </c>
      <c r="F24" s="35">
        <f>LN(D24/D18)</f>
        <v>-0.88493794960121952</v>
      </c>
    </row>
    <row r="27" spans="1:6" ht="15" thickBot="1" x14ac:dyDescent="0.35"/>
    <row r="28" spans="1:6" ht="16.2" thickBot="1" x14ac:dyDescent="0.35">
      <c r="A28" s="149" t="s">
        <v>6</v>
      </c>
      <c r="B28" s="146" t="s">
        <v>21</v>
      </c>
      <c r="C28" s="148"/>
      <c r="D28" s="148"/>
      <c r="E28" s="148"/>
      <c r="F28" s="147"/>
    </row>
    <row r="29" spans="1:6" ht="16.2" customHeight="1" thickBot="1" x14ac:dyDescent="0.35">
      <c r="A29" s="150"/>
      <c r="B29" s="151" t="s">
        <v>3</v>
      </c>
      <c r="C29" s="152"/>
      <c r="D29" s="4" t="s">
        <v>4</v>
      </c>
      <c r="E29" s="82" t="s">
        <v>5</v>
      </c>
      <c r="F29" s="82" t="s">
        <v>10</v>
      </c>
    </row>
    <row r="30" spans="1:6" ht="15.6" x14ac:dyDescent="0.3">
      <c r="A30" s="15">
        <v>-45</v>
      </c>
      <c r="B30" s="1">
        <v>48.71</v>
      </c>
      <c r="C30" s="8">
        <v>48.18</v>
      </c>
      <c r="D30" s="65">
        <f t="shared" ref="D30:D40" si="3">(B30+C30)/2</f>
        <v>48.445</v>
      </c>
      <c r="E30" s="86">
        <f>100-((D$30-D30)/D$30)*100</f>
        <v>100</v>
      </c>
      <c r="F30" s="52"/>
    </row>
    <row r="31" spans="1:6" ht="15.6" x14ac:dyDescent="0.3">
      <c r="A31" s="15">
        <v>-15</v>
      </c>
      <c r="B31" s="26">
        <v>47.59</v>
      </c>
      <c r="C31" s="24">
        <v>47.81</v>
      </c>
      <c r="D31" s="59">
        <f t="shared" si="3"/>
        <v>47.7</v>
      </c>
      <c r="E31" s="87">
        <f t="shared" ref="E31:E40" si="4">100-((D$30-D31)/D$30)*100</f>
        <v>98.462173598926626</v>
      </c>
      <c r="F31" s="20"/>
    </row>
    <row r="32" spans="1:6" ht="15.6" x14ac:dyDescent="0.3">
      <c r="A32" s="15">
        <v>0</v>
      </c>
      <c r="B32" s="26">
        <v>46.6</v>
      </c>
      <c r="C32" s="24">
        <v>46.45</v>
      </c>
      <c r="D32" s="59">
        <f t="shared" si="3"/>
        <v>46.525000000000006</v>
      </c>
      <c r="E32" s="99">
        <f t="shared" si="4"/>
        <v>96.036742697904856</v>
      </c>
      <c r="F32" s="20">
        <f>LN(D32/D$32)</f>
        <v>0</v>
      </c>
    </row>
    <row r="33" spans="1:6" ht="15.6" x14ac:dyDescent="0.3">
      <c r="A33" s="15">
        <v>15</v>
      </c>
      <c r="B33" s="26">
        <v>37.92</v>
      </c>
      <c r="C33" s="24">
        <v>38.43</v>
      </c>
      <c r="D33" s="59">
        <f t="shared" si="3"/>
        <v>38.174999999999997</v>
      </c>
      <c r="E33" s="87">
        <f t="shared" si="4"/>
        <v>78.800701826813906</v>
      </c>
      <c r="F33" s="18">
        <f t="shared" ref="F33:F40" si="5">LN(D33/D$32)</f>
        <v>-0.19780895142361846</v>
      </c>
    </row>
    <row r="34" spans="1:6" ht="15.6" x14ac:dyDescent="0.3">
      <c r="A34" s="15">
        <v>30</v>
      </c>
      <c r="B34" s="26">
        <v>34.29</v>
      </c>
      <c r="C34" s="24">
        <v>34.770000000000003</v>
      </c>
      <c r="D34" s="59">
        <f t="shared" si="3"/>
        <v>34.53</v>
      </c>
      <c r="E34" s="87">
        <f t="shared" si="4"/>
        <v>71.276705542367637</v>
      </c>
      <c r="F34" s="18">
        <f t="shared" si="5"/>
        <v>-0.2981612911264136</v>
      </c>
    </row>
    <row r="35" spans="1:6" ht="15.6" x14ac:dyDescent="0.3">
      <c r="A35" s="15">
        <v>45</v>
      </c>
      <c r="B35" s="26">
        <v>30.11</v>
      </c>
      <c r="C35" s="24">
        <v>29.78</v>
      </c>
      <c r="D35" s="59">
        <f t="shared" si="3"/>
        <v>29.945</v>
      </c>
      <c r="E35" s="87">
        <f t="shared" si="4"/>
        <v>61.812364537103932</v>
      </c>
      <c r="F35" s="18">
        <f t="shared" si="5"/>
        <v>-0.44062743681188887</v>
      </c>
    </row>
    <row r="36" spans="1:6" ht="15.6" x14ac:dyDescent="0.3">
      <c r="A36" s="15">
        <v>60</v>
      </c>
      <c r="B36" s="26">
        <v>25.84</v>
      </c>
      <c r="C36" s="24">
        <v>26.71</v>
      </c>
      <c r="D36" s="59">
        <f t="shared" si="3"/>
        <v>26.274999999999999</v>
      </c>
      <c r="E36" s="87">
        <f t="shared" si="4"/>
        <v>54.236763339869952</v>
      </c>
      <c r="F36" s="18">
        <f t="shared" si="5"/>
        <v>-0.57137188576529974</v>
      </c>
    </row>
    <row r="37" spans="1:6" ht="15.6" x14ac:dyDescent="0.3">
      <c r="A37" s="15">
        <v>75</v>
      </c>
      <c r="B37" s="26">
        <v>21.95</v>
      </c>
      <c r="C37" s="24">
        <v>21.96</v>
      </c>
      <c r="D37" s="59">
        <f t="shared" si="3"/>
        <v>21.954999999999998</v>
      </c>
      <c r="E37" s="87">
        <f t="shared" si="4"/>
        <v>45.319434410155843</v>
      </c>
      <c r="F37" s="18">
        <f t="shared" si="5"/>
        <v>-0.75099489851463386</v>
      </c>
    </row>
    <row r="38" spans="1:6" ht="15.6" x14ac:dyDescent="0.3">
      <c r="A38" s="15">
        <v>90</v>
      </c>
      <c r="B38" s="26">
        <v>18.850000000000001</v>
      </c>
      <c r="C38" s="24">
        <v>18.55</v>
      </c>
      <c r="D38" s="59">
        <f t="shared" si="3"/>
        <v>18.700000000000003</v>
      </c>
      <c r="E38" s="87">
        <f t="shared" si="4"/>
        <v>38.60047476519766</v>
      </c>
      <c r="F38" s="18">
        <f t="shared" si="5"/>
        <v>-0.91146627866777341</v>
      </c>
    </row>
    <row r="39" spans="1:6" ht="15.6" x14ac:dyDescent="0.3">
      <c r="A39" s="15">
        <v>105</v>
      </c>
      <c r="B39" s="26">
        <v>15.17</v>
      </c>
      <c r="C39" s="24">
        <v>15.13</v>
      </c>
      <c r="D39" s="59">
        <f t="shared" si="3"/>
        <v>15.15</v>
      </c>
      <c r="E39" s="87">
        <f t="shared" si="4"/>
        <v>31.272577149344613</v>
      </c>
      <c r="F39" s="18">
        <f t="shared" si="5"/>
        <v>-1.1219892705729364</v>
      </c>
    </row>
    <row r="40" spans="1:6" ht="16.2" thickBot="1" x14ac:dyDescent="0.35">
      <c r="A40" s="63">
        <v>120</v>
      </c>
      <c r="B40" s="47">
        <v>11.57</v>
      </c>
      <c r="C40" s="36">
        <v>11.78</v>
      </c>
      <c r="D40" s="60">
        <f t="shared" si="3"/>
        <v>11.675000000000001</v>
      </c>
      <c r="E40" s="88">
        <f t="shared" si="4"/>
        <v>24.099494271854695</v>
      </c>
      <c r="F40" s="35">
        <f t="shared" si="5"/>
        <v>-1.3825399989733536</v>
      </c>
    </row>
  </sheetData>
  <mergeCells count="7">
    <mergeCell ref="B3:C3"/>
    <mergeCell ref="B28:F28"/>
    <mergeCell ref="A28:A29"/>
    <mergeCell ref="B14:F14"/>
    <mergeCell ref="B29:C29"/>
    <mergeCell ref="A14:A15"/>
    <mergeCell ref="B15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5B30C-F7E2-42C4-9EA4-64F4C87884C4}">
  <dimension ref="A3:AU69"/>
  <sheetViews>
    <sheetView topLeftCell="A38" zoomScaleNormal="100" workbookViewId="0">
      <selection activeCell="B45" sqref="B45:C45"/>
    </sheetView>
  </sheetViews>
  <sheetFormatPr defaultRowHeight="14.4" x14ac:dyDescent="0.3"/>
  <cols>
    <col min="5" max="5" width="9.109375" customWidth="1"/>
  </cols>
  <sheetData>
    <row r="3" spans="1:47" ht="16.2" thickBot="1" x14ac:dyDescent="0.35">
      <c r="A3" s="153" t="s">
        <v>13</v>
      </c>
      <c r="B3" s="15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47" ht="16.2" thickBot="1" x14ac:dyDescent="0.35">
      <c r="A4" s="149" t="s">
        <v>6</v>
      </c>
      <c r="B4" s="146" t="s">
        <v>18</v>
      </c>
      <c r="C4" s="148"/>
      <c r="D4" s="148"/>
      <c r="E4" s="148"/>
      <c r="F4" s="147"/>
      <c r="G4" s="146" t="s">
        <v>19</v>
      </c>
      <c r="H4" s="148"/>
      <c r="I4" s="148"/>
      <c r="J4" s="148"/>
      <c r="K4" s="147"/>
      <c r="L4" s="146" t="s">
        <v>20</v>
      </c>
      <c r="M4" s="148"/>
      <c r="N4" s="148"/>
      <c r="O4" s="148"/>
      <c r="P4" s="147"/>
      <c r="Q4" s="146" t="s">
        <v>21</v>
      </c>
      <c r="R4" s="148"/>
      <c r="S4" s="148"/>
      <c r="T4" s="148"/>
      <c r="U4" s="147"/>
    </row>
    <row r="5" spans="1:47" ht="16.2" customHeight="1" thickBot="1" x14ac:dyDescent="0.35">
      <c r="A5" s="150"/>
      <c r="B5" s="146" t="s">
        <v>53</v>
      </c>
      <c r="C5" s="147"/>
      <c r="D5" s="4" t="s">
        <v>4</v>
      </c>
      <c r="E5" s="82" t="s">
        <v>5</v>
      </c>
      <c r="F5" s="82" t="s">
        <v>10</v>
      </c>
      <c r="G5" s="146" t="s">
        <v>53</v>
      </c>
      <c r="H5" s="147"/>
      <c r="I5" s="4" t="s">
        <v>4</v>
      </c>
      <c r="J5" s="82" t="s">
        <v>5</v>
      </c>
      <c r="K5" s="82" t="s">
        <v>10</v>
      </c>
      <c r="L5" s="146" t="s">
        <v>53</v>
      </c>
      <c r="M5" s="147"/>
      <c r="N5" s="4" t="s">
        <v>4</v>
      </c>
      <c r="O5" s="82" t="s">
        <v>5</v>
      </c>
      <c r="P5" s="82" t="s">
        <v>10</v>
      </c>
      <c r="Q5" s="146" t="s">
        <v>53</v>
      </c>
      <c r="R5" s="147"/>
      <c r="S5" s="4" t="s">
        <v>4</v>
      </c>
      <c r="T5" s="82" t="s">
        <v>5</v>
      </c>
      <c r="U5" s="82" t="s">
        <v>10</v>
      </c>
    </row>
    <row r="6" spans="1:47" ht="15.6" x14ac:dyDescent="0.3">
      <c r="A6" s="15">
        <v>-30</v>
      </c>
      <c r="B6" s="1">
        <v>49.89</v>
      </c>
      <c r="C6" s="8">
        <v>50.02</v>
      </c>
      <c r="D6" s="64">
        <f>(B6+C6)/2</f>
        <v>49.954999999999998</v>
      </c>
      <c r="E6" s="65">
        <f>100-((D6-D6)/D6)*100</f>
        <v>100</v>
      </c>
      <c r="F6" s="3"/>
      <c r="G6" s="1">
        <v>49.89</v>
      </c>
      <c r="H6" s="8">
        <v>50.02</v>
      </c>
      <c r="I6" s="64">
        <f>(G6+H6)/2</f>
        <v>49.954999999999998</v>
      </c>
      <c r="J6" s="10">
        <f>100-((I6-I6)/I6)*100</f>
        <v>100</v>
      </c>
      <c r="K6" s="3"/>
      <c r="L6" s="1">
        <v>49.89</v>
      </c>
      <c r="M6" s="8">
        <v>50.02</v>
      </c>
      <c r="N6" s="64">
        <f>(L6+M6)/2</f>
        <v>49.954999999999998</v>
      </c>
      <c r="O6" s="65">
        <f>100-((N6-N6)/N6)*100</f>
        <v>100</v>
      </c>
      <c r="P6" s="3"/>
      <c r="Q6" s="1">
        <v>49.89</v>
      </c>
      <c r="R6" s="8">
        <v>50.02</v>
      </c>
      <c r="S6" s="64">
        <f>(Q6+R6)/2</f>
        <v>49.954999999999998</v>
      </c>
      <c r="T6" s="10">
        <f>100-((S6-S6)/S6)*100</f>
        <v>100</v>
      </c>
      <c r="U6" s="3"/>
    </row>
    <row r="7" spans="1:47" ht="15.6" x14ac:dyDescent="0.3">
      <c r="A7" s="15">
        <v>0</v>
      </c>
      <c r="B7" s="16">
        <v>41.61</v>
      </c>
      <c r="C7" s="17">
        <v>41.54</v>
      </c>
      <c r="D7" s="59">
        <f t="shared" ref="D7:D13" si="0">(B7+C7)/2</f>
        <v>41.575000000000003</v>
      </c>
      <c r="E7" s="83">
        <f>100-((D6-D7)/D6)*100</f>
        <v>83.224902412170962</v>
      </c>
      <c r="F7" s="18">
        <f>LN(D7/D7)</f>
        <v>0</v>
      </c>
      <c r="G7" s="16">
        <v>42.41</v>
      </c>
      <c r="H7" s="17">
        <v>42.08</v>
      </c>
      <c r="I7" s="59">
        <f t="shared" ref="I7:I13" si="1">(G7+H7)/2</f>
        <v>42.244999999999997</v>
      </c>
      <c r="J7" s="72">
        <f>100-((I6-I7)/I6)*100</f>
        <v>84.566109498548684</v>
      </c>
      <c r="K7" s="18">
        <f>LN(I7/I7)</f>
        <v>0</v>
      </c>
      <c r="L7" s="16">
        <v>42.13</v>
      </c>
      <c r="M7" s="17">
        <v>42.4</v>
      </c>
      <c r="N7" s="59">
        <f t="shared" ref="N7:N13" si="2">(L7+M7)/2</f>
        <v>42.265000000000001</v>
      </c>
      <c r="O7" s="83">
        <f>100-((N6-N7)/N6)*100</f>
        <v>84.606145530977884</v>
      </c>
      <c r="P7" s="18">
        <f>LN(N7/N7)</f>
        <v>0</v>
      </c>
      <c r="Q7" s="16">
        <v>42.99</v>
      </c>
      <c r="R7" s="17">
        <v>41.14</v>
      </c>
      <c r="S7" s="59">
        <f t="shared" ref="S7:S13" si="3">(Q7+R7)/2</f>
        <v>42.064999999999998</v>
      </c>
      <c r="T7" s="72">
        <f>100-((S6-S7)/S6)*100</f>
        <v>84.205785206686016</v>
      </c>
      <c r="U7" s="18">
        <f>LN(S7/S7)</f>
        <v>0</v>
      </c>
    </row>
    <row r="8" spans="1:47" ht="15.6" x14ac:dyDescent="0.3">
      <c r="A8" s="15">
        <v>15</v>
      </c>
      <c r="B8" s="26">
        <v>36.96</v>
      </c>
      <c r="C8" s="24">
        <v>37.159999999999997</v>
      </c>
      <c r="D8" s="59">
        <f t="shared" si="0"/>
        <v>37.06</v>
      </c>
      <c r="E8" s="57">
        <f>100-((D6-D8)/D6)*100</f>
        <v>74.186768091282161</v>
      </c>
      <c r="F8" s="18">
        <f>LN(D8/D7)</f>
        <v>-0.11496080422177765</v>
      </c>
      <c r="G8" s="26">
        <v>33.520000000000003</v>
      </c>
      <c r="H8" s="24">
        <v>33.56</v>
      </c>
      <c r="I8" s="59">
        <f t="shared" si="1"/>
        <v>33.540000000000006</v>
      </c>
      <c r="J8" s="19">
        <f>100-((I6-I8)/I6)*100</f>
        <v>67.140426383745393</v>
      </c>
      <c r="K8" s="18">
        <f>LN(I8/I7)</f>
        <v>-0.23074724720974507</v>
      </c>
      <c r="L8" s="26">
        <v>36.770000000000003</v>
      </c>
      <c r="M8" s="24">
        <v>36.840000000000003</v>
      </c>
      <c r="N8" s="59">
        <f t="shared" si="2"/>
        <v>36.805000000000007</v>
      </c>
      <c r="O8" s="57">
        <f>100-((N6-N8)/N6)*100</f>
        <v>73.676308677810042</v>
      </c>
      <c r="P8" s="18">
        <f>LN(N8/N7)</f>
        <v>-0.13832561487022152</v>
      </c>
      <c r="Q8" s="26">
        <v>37.51</v>
      </c>
      <c r="R8" s="24">
        <v>37.270000000000003</v>
      </c>
      <c r="S8" s="59">
        <f t="shared" si="3"/>
        <v>37.39</v>
      </c>
      <c r="T8" s="19">
        <f>100-((S6-S8)/S6)*100</f>
        <v>74.847362626363733</v>
      </c>
      <c r="U8" s="18">
        <f>LN(S8/S7)</f>
        <v>-0.11781275201375446</v>
      </c>
    </row>
    <row r="9" spans="1:47" ht="15.6" x14ac:dyDescent="0.3">
      <c r="A9" s="15">
        <v>30</v>
      </c>
      <c r="B9" s="26">
        <v>34.15</v>
      </c>
      <c r="C9" s="24">
        <v>34.39</v>
      </c>
      <c r="D9" s="59">
        <f t="shared" si="0"/>
        <v>34.269999999999996</v>
      </c>
      <c r="E9" s="57">
        <f>100-((D6-D9)/D6)*100</f>
        <v>68.60174156741067</v>
      </c>
      <c r="F9" s="18">
        <f>LN(D9/D7)</f>
        <v>-0.19322868919247405</v>
      </c>
      <c r="G9" s="26">
        <v>29.97</v>
      </c>
      <c r="H9" s="24">
        <v>30.26</v>
      </c>
      <c r="I9" s="59">
        <f t="shared" si="1"/>
        <v>30.115000000000002</v>
      </c>
      <c r="J9" s="19">
        <f>100-((I6-I9)/I6)*100</f>
        <v>60.284255830247233</v>
      </c>
      <c r="K9" s="18">
        <f>LN(I9/I7)</f>
        <v>-0.33846261710912356</v>
      </c>
      <c r="L9" s="26">
        <v>33.29</v>
      </c>
      <c r="M9" s="24">
        <v>33.92</v>
      </c>
      <c r="N9" s="59">
        <f t="shared" si="2"/>
        <v>33.605000000000004</v>
      </c>
      <c r="O9" s="57">
        <f>100-((N6-N9)/N6)*100</f>
        <v>67.270543489140238</v>
      </c>
      <c r="P9" s="18">
        <f>LN(N9/N7)</f>
        <v>-0.22928445495896163</v>
      </c>
      <c r="Q9" s="26">
        <v>33.96</v>
      </c>
      <c r="R9" s="24">
        <v>34.11</v>
      </c>
      <c r="S9" s="59">
        <f t="shared" si="3"/>
        <v>34.034999999999997</v>
      </c>
      <c r="T9" s="19">
        <f>100-((S6-S9)/S6)*100</f>
        <v>68.131318186367736</v>
      </c>
      <c r="U9" s="18">
        <f>LN(S9/S7)</f>
        <v>-0.21182663410286226</v>
      </c>
    </row>
    <row r="10" spans="1:47" ht="15.6" x14ac:dyDescent="0.3">
      <c r="A10" s="15">
        <v>60</v>
      </c>
      <c r="B10" s="26">
        <v>29.87</v>
      </c>
      <c r="C10" s="24">
        <v>30.05</v>
      </c>
      <c r="D10" s="59">
        <f t="shared" si="0"/>
        <v>29.96</v>
      </c>
      <c r="E10" s="57">
        <f>100-((D6-D10)/D6)*100</f>
        <v>59.973976578921032</v>
      </c>
      <c r="F10" s="18">
        <f>LN(D10/D7)</f>
        <v>-0.32763586642997272</v>
      </c>
      <c r="G10" s="26">
        <v>23.58</v>
      </c>
      <c r="H10" s="24">
        <v>23.53</v>
      </c>
      <c r="I10" s="59">
        <f t="shared" si="1"/>
        <v>23.555</v>
      </c>
      <c r="J10" s="19">
        <f>100-((I6-I10)/I6)*100</f>
        <v>47.152437193474128</v>
      </c>
      <c r="K10" s="18">
        <f>LN(I10/I7)</f>
        <v>-0.58414789145280355</v>
      </c>
      <c r="L10" s="26">
        <v>28.2</v>
      </c>
      <c r="M10" s="24">
        <v>28.35</v>
      </c>
      <c r="N10" s="59">
        <f t="shared" si="2"/>
        <v>28.274999999999999</v>
      </c>
      <c r="O10" s="57">
        <f>100-((N6-N10)/N6)*100</f>
        <v>56.600940846762086</v>
      </c>
      <c r="P10" s="18">
        <f>LN(N10/N7)</f>
        <v>-0.40198129837870694</v>
      </c>
      <c r="Q10" s="26">
        <v>29.06</v>
      </c>
      <c r="R10" s="24">
        <v>28.72</v>
      </c>
      <c r="S10" s="59">
        <f t="shared" si="3"/>
        <v>28.89</v>
      </c>
      <c r="T10" s="19">
        <f>100-((S6-S10)/S6)*100</f>
        <v>57.832048843959569</v>
      </c>
      <c r="U10" s="18">
        <f>LN(S10/S7)</f>
        <v>-0.375720526524633</v>
      </c>
    </row>
    <row r="11" spans="1:47" ht="15.6" x14ac:dyDescent="0.3">
      <c r="A11" s="15">
        <v>90</v>
      </c>
      <c r="B11" s="26">
        <v>27.24</v>
      </c>
      <c r="C11" s="24">
        <v>26.97</v>
      </c>
      <c r="D11" s="59">
        <f t="shared" si="0"/>
        <v>27.104999999999997</v>
      </c>
      <c r="E11" s="57">
        <f>100-((D6-D11)/D6)*100</f>
        <v>54.258832949654682</v>
      </c>
      <c r="F11" s="18">
        <f>LN(D11/D7)</f>
        <v>-0.42778081236669008</v>
      </c>
      <c r="G11" s="26">
        <v>20.13</v>
      </c>
      <c r="H11" s="24">
        <v>20.18</v>
      </c>
      <c r="I11" s="59">
        <f t="shared" si="1"/>
        <v>20.155000000000001</v>
      </c>
      <c r="J11" s="19">
        <f>100-((I6-I11)/I6)*100</f>
        <v>40.346311680512471</v>
      </c>
      <c r="K11" s="18">
        <f>LN(I11/I7)</f>
        <v>-0.74003360703567889</v>
      </c>
      <c r="L11" s="26">
        <v>23.46</v>
      </c>
      <c r="M11" s="24">
        <v>23.26</v>
      </c>
      <c r="N11" s="59">
        <f t="shared" si="2"/>
        <v>23.36</v>
      </c>
      <c r="O11" s="57">
        <f>100-((N6-N11)/N6)*100</f>
        <v>46.762085877289564</v>
      </c>
      <c r="P11" s="18">
        <f>LN(N11/N7)</f>
        <v>-0.59293416242086472</v>
      </c>
      <c r="Q11" s="26">
        <v>23.7</v>
      </c>
      <c r="R11" s="24">
        <v>23.86</v>
      </c>
      <c r="S11" s="59">
        <f t="shared" si="3"/>
        <v>23.78</v>
      </c>
      <c r="T11" s="19">
        <f>100-((S6-S11)/S6)*100</f>
        <v>47.60284255830247</v>
      </c>
      <c r="U11" s="18">
        <f>LN(S11/S7)</f>
        <v>-0.57037114974014103</v>
      </c>
    </row>
    <row r="12" spans="1:47" ht="15.6" x14ac:dyDescent="0.3">
      <c r="A12" s="15">
        <v>105</v>
      </c>
      <c r="B12" s="26">
        <v>23.68</v>
      </c>
      <c r="C12" s="24">
        <v>23.73</v>
      </c>
      <c r="D12" s="59">
        <f t="shared" si="0"/>
        <v>23.704999999999998</v>
      </c>
      <c r="E12" s="57">
        <f>100-((D6-D12)/D6)*100</f>
        <v>47.452707436693018</v>
      </c>
      <c r="F12" s="18">
        <f>LN(D12/D7)</f>
        <v>-0.5618130287249099</v>
      </c>
      <c r="G12" s="26">
        <v>17.64</v>
      </c>
      <c r="H12" s="24">
        <v>17.670000000000002</v>
      </c>
      <c r="I12" s="59">
        <f t="shared" si="1"/>
        <v>17.655000000000001</v>
      </c>
      <c r="J12" s="19">
        <f>100-((I6-I12)/I6)*100</f>
        <v>35.341807626864181</v>
      </c>
      <c r="K12" s="18">
        <f>LN(I12/I7)</f>
        <v>-0.87246697422445829</v>
      </c>
      <c r="L12" s="26">
        <v>21.19</v>
      </c>
      <c r="M12" s="24">
        <v>21.19</v>
      </c>
      <c r="N12" s="59">
        <f t="shared" si="2"/>
        <v>21.19</v>
      </c>
      <c r="O12" s="57">
        <f>100-((N6-N12)/N6)*100</f>
        <v>42.41817635872286</v>
      </c>
      <c r="P12" s="18">
        <f>LN(N12/N7)</f>
        <v>-0.69042994810068326</v>
      </c>
      <c r="Q12" s="26">
        <v>22.61</v>
      </c>
      <c r="R12" s="24">
        <v>22.35</v>
      </c>
      <c r="S12" s="59">
        <f t="shared" si="3"/>
        <v>22.48</v>
      </c>
      <c r="T12" s="19">
        <f>100-((S6-S12)/S6)*100</f>
        <v>45.000500450405369</v>
      </c>
      <c r="U12" s="18">
        <f>LN(S12/S7)</f>
        <v>-0.62659001597728647</v>
      </c>
    </row>
    <row r="13" spans="1:47" ht="16.2" thickBot="1" x14ac:dyDescent="0.35">
      <c r="A13" s="49">
        <v>120</v>
      </c>
      <c r="B13" s="47">
        <v>24.11</v>
      </c>
      <c r="C13" s="36">
        <v>23.57</v>
      </c>
      <c r="D13" s="60">
        <f t="shared" si="0"/>
        <v>23.84</v>
      </c>
      <c r="E13" s="58">
        <f>100-((D6-D13)/D6)*100</f>
        <v>47.722950655590033</v>
      </c>
      <c r="F13" s="35">
        <f>LN(D13/D7)</f>
        <v>-0.55613418288184246</v>
      </c>
      <c r="G13" s="47">
        <v>15.9</v>
      </c>
      <c r="H13" s="36">
        <v>15.91</v>
      </c>
      <c r="I13" s="60">
        <f t="shared" si="1"/>
        <v>15.905000000000001</v>
      </c>
      <c r="J13" s="43">
        <f>100-((I6-I13)/I6)*100</f>
        <v>31.838654789310382</v>
      </c>
      <c r="K13" s="35">
        <f>LN(I13/I7)</f>
        <v>-0.97685247840370049</v>
      </c>
      <c r="L13" s="47">
        <v>19.079999999999998</v>
      </c>
      <c r="M13" s="36">
        <v>18.96</v>
      </c>
      <c r="N13" s="60">
        <f t="shared" si="2"/>
        <v>19.02</v>
      </c>
      <c r="O13" s="58">
        <f>100-((N6-N13)/N6)*100</f>
        <v>38.074266840156149</v>
      </c>
      <c r="P13" s="35">
        <f>LN(N13/N7)</f>
        <v>-0.79846826326364684</v>
      </c>
      <c r="Q13" s="47">
        <v>19.82</v>
      </c>
      <c r="R13" s="36">
        <v>19.37</v>
      </c>
      <c r="S13" s="60">
        <f t="shared" si="3"/>
        <v>19.594999999999999</v>
      </c>
      <c r="T13" s="43">
        <f>100-((S6-S13)/S6)*100</f>
        <v>39.22530277249524</v>
      </c>
      <c r="U13" s="35">
        <f>LN(S13/S7)</f>
        <v>-0.76394160935118205</v>
      </c>
    </row>
    <row r="14" spans="1:47" ht="15.6" x14ac:dyDescent="0.3">
      <c r="B14" s="29"/>
      <c r="C14" s="29"/>
      <c r="D14" s="67"/>
      <c r="F14" s="46"/>
      <c r="G14" s="29"/>
      <c r="H14" s="29"/>
      <c r="I14" s="67"/>
      <c r="J14" s="68"/>
      <c r="K14" s="46"/>
      <c r="L14" s="29"/>
      <c r="V14" s="28"/>
      <c r="W14" s="29"/>
      <c r="X14" s="67"/>
      <c r="Y14" s="46"/>
      <c r="Z14" s="46"/>
      <c r="AA14" s="29"/>
      <c r="AB14" s="29"/>
      <c r="AC14" s="69"/>
      <c r="AD14" s="46"/>
      <c r="AE14" s="46"/>
      <c r="AF14" s="29"/>
      <c r="AG14" s="46"/>
      <c r="AH14" s="46"/>
      <c r="AI14" s="68"/>
      <c r="AJ14" s="46"/>
      <c r="AK14" s="29"/>
      <c r="AL14" s="46"/>
      <c r="AM14" s="46"/>
      <c r="AN14" s="46"/>
      <c r="AO14" s="46"/>
      <c r="AP14" s="46"/>
      <c r="AQ14" s="46"/>
      <c r="AR14" s="46"/>
      <c r="AS14" s="46"/>
      <c r="AT14" s="46"/>
      <c r="AU14" s="46"/>
    </row>
    <row r="16" spans="1:47" ht="16.2" thickBot="1" x14ac:dyDescent="0.35">
      <c r="A16" s="153" t="s">
        <v>14</v>
      </c>
      <c r="B16" s="15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6.2" thickBot="1" x14ac:dyDescent="0.35">
      <c r="A17" s="149" t="s">
        <v>6</v>
      </c>
      <c r="B17" s="146" t="s">
        <v>18</v>
      </c>
      <c r="C17" s="148"/>
      <c r="D17" s="148"/>
      <c r="E17" s="148"/>
      <c r="F17" s="147"/>
      <c r="G17" s="146" t="s">
        <v>19</v>
      </c>
      <c r="H17" s="148"/>
      <c r="I17" s="148"/>
      <c r="J17" s="148"/>
      <c r="K17" s="147"/>
      <c r="L17" s="146" t="s">
        <v>20</v>
      </c>
      <c r="M17" s="148"/>
      <c r="N17" s="148"/>
      <c r="O17" s="148"/>
      <c r="P17" s="147"/>
      <c r="Q17" s="146" t="s">
        <v>21</v>
      </c>
      <c r="R17" s="148"/>
      <c r="S17" s="148"/>
      <c r="T17" s="148"/>
      <c r="U17" s="147"/>
      <c r="V17" s="146" t="s">
        <v>22</v>
      </c>
      <c r="W17" s="148"/>
      <c r="X17" s="148"/>
      <c r="Y17" s="148"/>
      <c r="Z17" s="147"/>
    </row>
    <row r="18" spans="1:26" ht="18.600000000000001" thickBot="1" x14ac:dyDescent="0.35">
      <c r="A18" s="150"/>
      <c r="B18" s="146" t="s">
        <v>53</v>
      </c>
      <c r="C18" s="147"/>
      <c r="D18" s="4" t="s">
        <v>4</v>
      </c>
      <c r="E18" s="82" t="s">
        <v>5</v>
      </c>
      <c r="F18" s="82" t="s">
        <v>10</v>
      </c>
      <c r="G18" s="146" t="s">
        <v>53</v>
      </c>
      <c r="H18" s="147"/>
      <c r="I18" s="4" t="s">
        <v>4</v>
      </c>
      <c r="J18" s="82" t="s">
        <v>5</v>
      </c>
      <c r="K18" s="82" t="s">
        <v>10</v>
      </c>
      <c r="L18" s="146" t="s">
        <v>53</v>
      </c>
      <c r="M18" s="147"/>
      <c r="N18" s="4" t="s">
        <v>4</v>
      </c>
      <c r="O18" s="82" t="s">
        <v>5</v>
      </c>
      <c r="P18" s="82" t="s">
        <v>10</v>
      </c>
      <c r="Q18" s="146" t="s">
        <v>53</v>
      </c>
      <c r="R18" s="147"/>
      <c r="S18" s="4" t="s">
        <v>4</v>
      </c>
      <c r="T18" s="82" t="s">
        <v>5</v>
      </c>
      <c r="U18" s="82" t="s">
        <v>10</v>
      </c>
      <c r="V18" s="146" t="s">
        <v>53</v>
      </c>
      <c r="W18" s="147"/>
      <c r="X18" s="4" t="s">
        <v>4</v>
      </c>
      <c r="Y18" s="82" t="s">
        <v>5</v>
      </c>
      <c r="Z18" s="82" t="s">
        <v>10</v>
      </c>
    </row>
    <row r="19" spans="1:26" ht="15.6" x14ac:dyDescent="0.3">
      <c r="A19" s="15">
        <v>-45</v>
      </c>
      <c r="B19" s="1">
        <v>46.8</v>
      </c>
      <c r="C19" s="8">
        <v>47.96</v>
      </c>
      <c r="D19" s="65">
        <f>(B19+C19)/2</f>
        <v>47.379999999999995</v>
      </c>
      <c r="E19" s="65">
        <f>100-((D19-D19)/D19)*100</f>
        <v>100</v>
      </c>
      <c r="F19" s="3"/>
      <c r="G19" s="1">
        <v>49.64</v>
      </c>
      <c r="H19" s="8">
        <v>49.77</v>
      </c>
      <c r="I19" s="64">
        <f>(G19+H19)/2</f>
        <v>49.704999999999998</v>
      </c>
      <c r="J19" s="10">
        <f>100-((I19-I19)/I19)*100</f>
        <v>100</v>
      </c>
      <c r="K19" s="3"/>
      <c r="L19" s="1">
        <v>49.64</v>
      </c>
      <c r="M19" s="8">
        <v>49.77</v>
      </c>
      <c r="N19" s="64">
        <f>(L19+M19)/2</f>
        <v>49.704999999999998</v>
      </c>
      <c r="O19" s="65">
        <f>100-((N19-N19)/N19)*100</f>
        <v>100</v>
      </c>
      <c r="P19" s="3"/>
      <c r="Q19" s="1">
        <v>49.64</v>
      </c>
      <c r="R19" s="8">
        <v>49.77</v>
      </c>
      <c r="S19" s="64">
        <f>(Q19+R19)/2</f>
        <v>49.704999999999998</v>
      </c>
      <c r="T19" s="10">
        <f>100-((S19-S19)/S19)*100</f>
        <v>100</v>
      </c>
      <c r="U19" s="3"/>
      <c r="V19" s="1">
        <v>49.64</v>
      </c>
      <c r="W19" s="8">
        <v>49.77</v>
      </c>
      <c r="X19" s="12">
        <f>(V19+W19)/2</f>
        <v>49.704999999999998</v>
      </c>
      <c r="Y19" s="10">
        <f>100-((X19-X19)/X19)*100</f>
        <v>100</v>
      </c>
      <c r="Z19" s="3"/>
    </row>
    <row r="20" spans="1:26" ht="15.6" x14ac:dyDescent="0.3">
      <c r="A20" s="15">
        <v>-15</v>
      </c>
      <c r="B20" s="26">
        <v>44.56</v>
      </c>
      <c r="C20" s="24">
        <v>44.78</v>
      </c>
      <c r="D20" s="57">
        <f>(B20+C20)/2</f>
        <v>44.67</v>
      </c>
      <c r="E20" s="57">
        <f>100-((D19-D20)/D19)*100</f>
        <v>94.280287040945552</v>
      </c>
      <c r="F20" s="20"/>
      <c r="G20" s="26">
        <v>45.59</v>
      </c>
      <c r="H20" s="24">
        <v>43.79</v>
      </c>
      <c r="I20" s="59">
        <f>(G20+H20)/2</f>
        <v>44.69</v>
      </c>
      <c r="J20" s="19">
        <f>100-((I19-I20)/I19)*100</f>
        <v>89.91047178352278</v>
      </c>
      <c r="K20" s="20"/>
      <c r="L20" s="26">
        <v>41.58</v>
      </c>
      <c r="M20" s="24">
        <v>43.22</v>
      </c>
      <c r="N20" s="59">
        <f>(L20+M20)/2</f>
        <v>42.4</v>
      </c>
      <c r="O20" s="57">
        <f>100-((N19-N20)/N19)*100</f>
        <v>85.30328940750428</v>
      </c>
      <c r="P20" s="20"/>
      <c r="Q20" s="26">
        <v>40.880000000000003</v>
      </c>
      <c r="R20" s="24">
        <v>40.799999999999997</v>
      </c>
      <c r="S20" s="59">
        <f>(Q20+R20)/2</f>
        <v>40.840000000000003</v>
      </c>
      <c r="T20" s="19">
        <f>100-((S19-S20)/S19)*100</f>
        <v>82.164772155718751</v>
      </c>
      <c r="U20" s="20"/>
      <c r="V20" s="61">
        <v>38.409999999999997</v>
      </c>
      <c r="W20" s="61">
        <v>38.06</v>
      </c>
      <c r="X20" s="23">
        <f>(V20+W20)/2</f>
        <v>38.234999999999999</v>
      </c>
      <c r="Y20" s="19">
        <f>100-((X19-X20)/X19)*100</f>
        <v>76.923850719243546</v>
      </c>
      <c r="Z20" s="70"/>
    </row>
    <row r="21" spans="1:26" ht="15.6" x14ac:dyDescent="0.3">
      <c r="A21" s="15">
        <v>0</v>
      </c>
      <c r="B21" s="16">
        <v>44.72</v>
      </c>
      <c r="C21" s="17">
        <v>44.81</v>
      </c>
      <c r="D21" s="57">
        <f t="shared" ref="D21:D27" si="4">(B21+C21)/2</f>
        <v>44.765000000000001</v>
      </c>
      <c r="E21" s="83">
        <f>100-((D19-D21)/D19)*100</f>
        <v>94.480793583790643</v>
      </c>
      <c r="F21" s="18">
        <f>LN(D21/D21)</f>
        <v>0</v>
      </c>
      <c r="G21" s="16">
        <v>44.39</v>
      </c>
      <c r="H21" s="17">
        <v>44.41</v>
      </c>
      <c r="I21" s="59">
        <f t="shared" ref="I21:I27" si="5">(G21+H21)/2</f>
        <v>44.4</v>
      </c>
      <c r="J21" s="72">
        <f>100-((I19-I21)/I19)*100</f>
        <v>89.32702947389599</v>
      </c>
      <c r="K21" s="18">
        <f>LN(I21/I21)</f>
        <v>0</v>
      </c>
      <c r="L21" s="16">
        <v>42.08</v>
      </c>
      <c r="M21" s="17">
        <v>42.48</v>
      </c>
      <c r="N21" s="59">
        <f t="shared" ref="N21:N27" si="6">(L21+M21)/2</f>
        <v>42.28</v>
      </c>
      <c r="O21" s="83">
        <f>100-((N19-N21)/N19)*100</f>
        <v>85.061865003520779</v>
      </c>
      <c r="P21" s="18">
        <f>LN(N21/N21)</f>
        <v>0</v>
      </c>
      <c r="Q21" s="16">
        <v>40.79</v>
      </c>
      <c r="R21" s="17">
        <v>41.66</v>
      </c>
      <c r="S21" s="59">
        <f t="shared" ref="S21:S27" si="7">(Q21+R21)/2</f>
        <v>41.224999999999994</v>
      </c>
      <c r="T21" s="72">
        <f>100-((S19-S21)/S19)*100</f>
        <v>82.939342118499141</v>
      </c>
      <c r="U21" s="18">
        <f>LN(S21/S21)</f>
        <v>0</v>
      </c>
      <c r="V21" s="16">
        <v>38.25</v>
      </c>
      <c r="W21" s="17">
        <v>38.61</v>
      </c>
      <c r="X21" s="23">
        <f t="shared" ref="X21:X27" si="8">(V21+W21)/2</f>
        <v>38.43</v>
      </c>
      <c r="Y21" s="72">
        <f>100-((X19-X21)/X19)*100</f>
        <v>77.316165375716736</v>
      </c>
      <c r="Z21" s="18">
        <f>LN(X21/X21)</f>
        <v>0</v>
      </c>
    </row>
    <row r="22" spans="1:26" ht="15.6" x14ac:dyDescent="0.3">
      <c r="A22" s="15">
        <v>15</v>
      </c>
      <c r="B22" s="26">
        <v>39.54</v>
      </c>
      <c r="C22" s="24">
        <v>41.41</v>
      </c>
      <c r="D22" s="57">
        <f t="shared" si="4"/>
        <v>40.474999999999994</v>
      </c>
      <c r="E22" s="57">
        <f>100-((D19-D22)/D19)*100</f>
        <v>85.42634022794428</v>
      </c>
      <c r="F22" s="18">
        <f>LN(D22/D21)</f>
        <v>-0.10074208452242067</v>
      </c>
      <c r="G22" s="26">
        <v>39.36</v>
      </c>
      <c r="H22" s="24">
        <v>38.96</v>
      </c>
      <c r="I22" s="59">
        <f t="shared" si="5"/>
        <v>39.159999999999997</v>
      </c>
      <c r="J22" s="19">
        <f>100-((I19-I22)/I19)*100</f>
        <v>78.784830499949692</v>
      </c>
      <c r="K22" s="18">
        <f>LN(I22/I21)</f>
        <v>-0.12558365177586944</v>
      </c>
      <c r="L22" s="26">
        <v>36.04</v>
      </c>
      <c r="M22" s="24">
        <v>36.57</v>
      </c>
      <c r="N22" s="59">
        <f t="shared" si="6"/>
        <v>36.305</v>
      </c>
      <c r="O22" s="57">
        <f>100-((N19-N22)/N19)*100</f>
        <v>73.040941555175536</v>
      </c>
      <c r="P22" s="18">
        <f>LN(N22/N21)</f>
        <v>-0.15235868816982678</v>
      </c>
      <c r="Q22" s="26">
        <v>36.229999999999997</v>
      </c>
      <c r="R22" s="24">
        <v>35.880000000000003</v>
      </c>
      <c r="S22" s="59">
        <f t="shared" si="7"/>
        <v>36.055</v>
      </c>
      <c r="T22" s="19">
        <f>100-((S19-S22)/S19)*100</f>
        <v>72.53797404687657</v>
      </c>
      <c r="U22" s="18">
        <f>LN(S22/S21)</f>
        <v>-0.13399931807693963</v>
      </c>
      <c r="V22" s="26">
        <v>32.71</v>
      </c>
      <c r="W22" s="24">
        <v>32.32</v>
      </c>
      <c r="X22" s="23">
        <f t="shared" si="8"/>
        <v>32.515000000000001</v>
      </c>
      <c r="Y22" s="19">
        <f>100-((X19-X22)/X19)*100</f>
        <v>65.415954129363243</v>
      </c>
      <c r="Z22" s="18">
        <f>LN(X22/X21)</f>
        <v>-0.16713688325563744</v>
      </c>
    </row>
    <row r="23" spans="1:26" ht="15.6" x14ac:dyDescent="0.3">
      <c r="A23" s="15">
        <v>30</v>
      </c>
      <c r="B23" s="26">
        <v>37.96</v>
      </c>
      <c r="C23" s="24">
        <v>38.46</v>
      </c>
      <c r="D23" s="57">
        <f t="shared" si="4"/>
        <v>38.21</v>
      </c>
      <c r="E23" s="57">
        <f>100-((D19-D23)/D19)*100</f>
        <v>80.645842127479966</v>
      </c>
      <c r="F23" s="18">
        <f>LN(D23/D21)</f>
        <v>-0.1583293226273107</v>
      </c>
      <c r="G23" s="26">
        <v>35.94</v>
      </c>
      <c r="H23" s="24">
        <v>36.130000000000003</v>
      </c>
      <c r="I23" s="59">
        <f t="shared" si="5"/>
        <v>36.034999999999997</v>
      </c>
      <c r="J23" s="19">
        <f>100-((I19-I23)/I19)*100</f>
        <v>72.497736646212644</v>
      </c>
      <c r="K23" s="18">
        <f>LN(I23/I21)</f>
        <v>-0.20874878106177483</v>
      </c>
      <c r="L23" s="26">
        <v>32.369999999999997</v>
      </c>
      <c r="M23" s="24">
        <v>32.590000000000003</v>
      </c>
      <c r="N23" s="59">
        <f t="shared" si="6"/>
        <v>32.480000000000004</v>
      </c>
      <c r="O23" s="57">
        <f>100-((N19-N23)/N19)*100</f>
        <v>65.345538678201393</v>
      </c>
      <c r="P23" s="18">
        <f>LN(N23/N21)</f>
        <v>-0.26368964570855963</v>
      </c>
      <c r="Q23" s="26">
        <v>32.36</v>
      </c>
      <c r="R23" s="24">
        <v>32.69</v>
      </c>
      <c r="S23" s="59">
        <f t="shared" si="7"/>
        <v>32.524999999999999</v>
      </c>
      <c r="T23" s="19">
        <f>100-((S19-S23)/S19)*100</f>
        <v>65.436072829695206</v>
      </c>
      <c r="U23" s="18">
        <f>LN(S23/S21)</f>
        <v>-0.23703584404709352</v>
      </c>
      <c r="V23" s="26">
        <v>28.68</v>
      </c>
      <c r="W23" s="24">
        <v>28.06</v>
      </c>
      <c r="X23" s="23">
        <f t="shared" si="8"/>
        <v>28.369999999999997</v>
      </c>
      <c r="Y23" s="19">
        <f>100-((X19-X23)/X19)*100</f>
        <v>57.076752841766421</v>
      </c>
      <c r="Z23" s="18">
        <f>LN(X23/X21)</f>
        <v>-0.30350615575599271</v>
      </c>
    </row>
    <row r="24" spans="1:26" ht="15.6" x14ac:dyDescent="0.3">
      <c r="A24" s="15">
        <v>60</v>
      </c>
      <c r="B24" s="26">
        <v>33.06</v>
      </c>
      <c r="C24" s="24">
        <v>33.49</v>
      </c>
      <c r="D24" s="57">
        <f t="shared" si="4"/>
        <v>33.275000000000006</v>
      </c>
      <c r="E24" s="57">
        <f>100-((D19-D24)/D19)*100</f>
        <v>70.230054875474906</v>
      </c>
      <c r="F24" s="18">
        <f>LN(D24/D21)</f>
        <v>-0.29662021980494385</v>
      </c>
      <c r="G24" s="26">
        <v>30.18</v>
      </c>
      <c r="H24" s="24">
        <v>29.98</v>
      </c>
      <c r="I24" s="59">
        <f t="shared" si="5"/>
        <v>30.08</v>
      </c>
      <c r="J24" s="19">
        <f>100-((I19-I24)/I19)*100</f>
        <v>60.517050598531334</v>
      </c>
      <c r="K24" s="18">
        <f>LN(I24/I21)</f>
        <v>-0.38937897035654007</v>
      </c>
      <c r="L24" s="26">
        <v>24.62</v>
      </c>
      <c r="M24" s="24">
        <v>24.86</v>
      </c>
      <c r="N24" s="59">
        <f t="shared" si="6"/>
        <v>24.740000000000002</v>
      </c>
      <c r="O24" s="57">
        <f>100-((N19-N24)/N19)*100</f>
        <v>49.773664621265468</v>
      </c>
      <c r="P24" s="18">
        <f>LN(N24/N21)</f>
        <v>-0.53589279403769496</v>
      </c>
      <c r="Q24" s="26">
        <v>27.66</v>
      </c>
      <c r="R24" s="24">
        <v>27.69</v>
      </c>
      <c r="S24" s="59">
        <f t="shared" si="7"/>
        <v>27.675000000000001</v>
      </c>
      <c r="T24" s="19">
        <f>100-((S19-S24)/S19)*100</f>
        <v>55.6785031686953</v>
      </c>
      <c r="U24" s="18">
        <f>LN(S24/S21)</f>
        <v>-0.39851538985096197</v>
      </c>
      <c r="V24" s="26">
        <v>23.51</v>
      </c>
      <c r="W24" s="24">
        <v>23.49</v>
      </c>
      <c r="X24" s="23">
        <f t="shared" si="8"/>
        <v>23.5</v>
      </c>
      <c r="Y24" s="19">
        <f>100-((X19-X24)/X19)*100</f>
        <v>47.27894578010261</v>
      </c>
      <c r="Z24" s="18">
        <f>LN(X24/X21)</f>
        <v>-0.4918379834266392</v>
      </c>
    </row>
    <row r="25" spans="1:26" ht="15.6" x14ac:dyDescent="0.3">
      <c r="A25" s="15">
        <v>90</v>
      </c>
      <c r="B25" s="26">
        <v>28.36</v>
      </c>
      <c r="C25" s="24">
        <v>28.09</v>
      </c>
      <c r="D25" s="57">
        <f t="shared" si="4"/>
        <v>28.225000000000001</v>
      </c>
      <c r="E25" s="57">
        <f>100-((D19-D25)/D19)*100</f>
        <v>59.571549176867883</v>
      </c>
      <c r="F25" s="18">
        <f>LN(D25/D21)</f>
        <v>-0.46121847405039351</v>
      </c>
      <c r="G25" s="26">
        <v>25.29</v>
      </c>
      <c r="H25" s="24">
        <v>25.42</v>
      </c>
      <c r="I25" s="59">
        <f t="shared" si="5"/>
        <v>25.355</v>
      </c>
      <c r="J25" s="19">
        <f>100-((I19-I25)/I19)*100</f>
        <v>51.010964691680918</v>
      </c>
      <c r="K25" s="18">
        <f>LN(I25/I21)</f>
        <v>-0.56026352019119663</v>
      </c>
      <c r="L25" s="26">
        <v>21.67</v>
      </c>
      <c r="M25" s="24">
        <v>21.54</v>
      </c>
      <c r="N25" s="59">
        <f t="shared" si="6"/>
        <v>21.605</v>
      </c>
      <c r="O25" s="57">
        <f>100-((N19-N25)/N19)*100</f>
        <v>43.466452067196457</v>
      </c>
      <c r="P25" s="18">
        <f>LN(N25/N21)</f>
        <v>-0.67138939161814037</v>
      </c>
      <c r="Q25" s="26">
        <v>22.98</v>
      </c>
      <c r="R25" s="24">
        <v>22.82</v>
      </c>
      <c r="S25" s="59">
        <f t="shared" si="7"/>
        <v>22.9</v>
      </c>
      <c r="T25" s="19">
        <f>100-((S19-S25)/S19)*100</f>
        <v>46.07182376018509</v>
      </c>
      <c r="U25" s="18">
        <f>LN(S25/S21)</f>
        <v>-0.58790795788546857</v>
      </c>
      <c r="V25" s="26">
        <v>19.5</v>
      </c>
      <c r="W25" s="24">
        <v>19.86</v>
      </c>
      <c r="X25" s="23">
        <f t="shared" si="8"/>
        <v>19.68</v>
      </c>
      <c r="Y25" s="19">
        <f>100-((X19-X25)/X19)*100</f>
        <v>39.593602253294435</v>
      </c>
      <c r="Z25" s="18">
        <f>LN(X25/X21)</f>
        <v>-0.66923551295264516</v>
      </c>
    </row>
    <row r="26" spans="1:26" ht="15.6" x14ac:dyDescent="0.3">
      <c r="A26" s="15">
        <v>105</v>
      </c>
      <c r="B26" s="26">
        <v>26.84</v>
      </c>
      <c r="C26" s="24">
        <v>27.01</v>
      </c>
      <c r="D26" s="57">
        <f t="shared" si="4"/>
        <v>26.925000000000001</v>
      </c>
      <c r="E26" s="57">
        <f>100-((D19-D26)/D19)*100</f>
        <v>56.82777543267202</v>
      </c>
      <c r="F26" s="18">
        <f>LN(D26/D21)</f>
        <v>-0.50837136104366709</v>
      </c>
      <c r="G26" s="26">
        <v>22.88</v>
      </c>
      <c r="H26" s="24">
        <v>23.05</v>
      </c>
      <c r="I26" s="59">
        <f t="shared" si="5"/>
        <v>22.965</v>
      </c>
      <c r="J26" s="19">
        <f>100-((I19-I26)/I19)*100</f>
        <v>46.202595312342822</v>
      </c>
      <c r="K26" s="18">
        <f>LN(I26/I21)</f>
        <v>-0.65926815166042241</v>
      </c>
      <c r="L26" s="26">
        <v>19.18</v>
      </c>
      <c r="M26" s="24">
        <v>19.170000000000002</v>
      </c>
      <c r="N26" s="59">
        <f t="shared" si="6"/>
        <v>19.175000000000001</v>
      </c>
      <c r="O26" s="57">
        <f>100-((N19-N26)/N19)*100</f>
        <v>38.577607886530529</v>
      </c>
      <c r="P26" s="18">
        <f>LN(N26/N21)</f>
        <v>-0.79070681374871699</v>
      </c>
      <c r="Q26" s="26">
        <v>20.62</v>
      </c>
      <c r="R26" s="24">
        <v>20.87</v>
      </c>
      <c r="S26" s="59">
        <f t="shared" si="7"/>
        <v>20.745000000000001</v>
      </c>
      <c r="T26" s="19">
        <f>100-((S19-S26)/S19)*100</f>
        <v>41.736243838648022</v>
      </c>
      <c r="U26" s="18">
        <f>LN(S26/S21)</f>
        <v>-0.68673961466083122</v>
      </c>
      <c r="V26" s="26">
        <v>17.829999999999998</v>
      </c>
      <c r="W26" s="24">
        <v>17.87</v>
      </c>
      <c r="X26" s="23">
        <f t="shared" si="8"/>
        <v>17.850000000000001</v>
      </c>
      <c r="Y26" s="19">
        <f>100-((X19-X26)/X19)*100</f>
        <v>35.911880092546028</v>
      </c>
      <c r="Z26" s="18">
        <f>LN(X26/X21)</f>
        <v>-0.76683489635110447</v>
      </c>
    </row>
    <row r="27" spans="1:26" ht="16.2" thickBot="1" x14ac:dyDescent="0.35">
      <c r="A27" s="49">
        <v>120</v>
      </c>
      <c r="B27" s="47">
        <v>25.56</v>
      </c>
      <c r="C27" s="36">
        <v>25.3</v>
      </c>
      <c r="D27" s="58">
        <f t="shared" si="4"/>
        <v>25.43</v>
      </c>
      <c r="E27" s="58">
        <f>100-((D19-D27)/D19)*100</f>
        <v>53.672435626846777</v>
      </c>
      <c r="F27" s="35">
        <f>LN(D27/D21)</f>
        <v>-0.56549700465209096</v>
      </c>
      <c r="G27" s="47">
        <v>20.73</v>
      </c>
      <c r="H27" s="36">
        <v>20.37</v>
      </c>
      <c r="I27" s="60">
        <f t="shared" si="5"/>
        <v>20.55</v>
      </c>
      <c r="J27" s="43">
        <f>100-((I19-I27)/I19)*100</f>
        <v>41.343929182174833</v>
      </c>
      <c r="K27" s="35">
        <f>LN(I27/I21)</f>
        <v>-0.77037852849593536</v>
      </c>
      <c r="L27" s="47">
        <v>16.55</v>
      </c>
      <c r="M27" s="36">
        <v>16.62</v>
      </c>
      <c r="N27" s="60">
        <f t="shared" si="6"/>
        <v>16.585000000000001</v>
      </c>
      <c r="O27" s="58">
        <f>100-((N19-N27)/N19)*100</f>
        <v>33.366864500553262</v>
      </c>
      <c r="P27" s="35">
        <f>LN(N27/N21)</f>
        <v>-0.93581548860302111</v>
      </c>
      <c r="Q27" s="47">
        <v>18.77</v>
      </c>
      <c r="R27" s="36">
        <v>18.649999999999999</v>
      </c>
      <c r="S27" s="60">
        <f t="shared" si="7"/>
        <v>18.71</v>
      </c>
      <c r="T27" s="43">
        <f>100-((S19-S27)/S19)*100</f>
        <v>37.642088321094455</v>
      </c>
      <c r="U27" s="35">
        <f>LN(S27/S21)</f>
        <v>-0.78998672815966409</v>
      </c>
      <c r="V27" s="47">
        <v>15.75</v>
      </c>
      <c r="W27" s="36">
        <v>15.35</v>
      </c>
      <c r="X27" s="45">
        <f t="shared" si="8"/>
        <v>15.55</v>
      </c>
      <c r="Y27" s="43">
        <f>100-((X19-X27)/X19)*100</f>
        <v>31.284579016195551</v>
      </c>
      <c r="Z27" s="35">
        <f>LN(X27/X21)</f>
        <v>-0.90477776595150927</v>
      </c>
    </row>
    <row r="28" spans="1:26" ht="15.6" x14ac:dyDescent="0.3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6" ht="15.6" x14ac:dyDescent="0.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6.2" thickBot="1" x14ac:dyDescent="0.35">
      <c r="A30" s="153" t="s">
        <v>15</v>
      </c>
      <c r="B30" s="1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6.2" thickBot="1" x14ac:dyDescent="0.35">
      <c r="A31" s="149" t="s">
        <v>6</v>
      </c>
      <c r="B31" s="146" t="s">
        <v>19</v>
      </c>
      <c r="C31" s="148"/>
      <c r="D31" s="148"/>
      <c r="E31" s="148"/>
      <c r="F31" s="147"/>
      <c r="G31" s="146" t="s">
        <v>20</v>
      </c>
      <c r="H31" s="148"/>
      <c r="I31" s="148"/>
      <c r="J31" s="148"/>
      <c r="K31" s="147"/>
      <c r="L31" s="146" t="s">
        <v>21</v>
      </c>
      <c r="M31" s="148"/>
      <c r="N31" s="148"/>
      <c r="O31" s="148"/>
      <c r="P31" s="147"/>
      <c r="Q31" s="146" t="s">
        <v>22</v>
      </c>
      <c r="R31" s="148"/>
      <c r="S31" s="148"/>
      <c r="T31" s="148"/>
      <c r="U31" s="147"/>
    </row>
    <row r="32" spans="1:26" ht="18.600000000000001" thickBot="1" x14ac:dyDescent="0.35">
      <c r="A32" s="150"/>
      <c r="B32" s="146" t="s">
        <v>53</v>
      </c>
      <c r="C32" s="147"/>
      <c r="D32" s="4" t="s">
        <v>4</v>
      </c>
      <c r="E32" s="82" t="s">
        <v>5</v>
      </c>
      <c r="F32" s="82" t="s">
        <v>10</v>
      </c>
      <c r="G32" s="146" t="s">
        <v>53</v>
      </c>
      <c r="H32" s="147"/>
      <c r="I32" s="4" t="s">
        <v>4</v>
      </c>
      <c r="J32" s="82" t="s">
        <v>5</v>
      </c>
      <c r="K32" s="82" t="s">
        <v>10</v>
      </c>
      <c r="L32" s="146" t="s">
        <v>53</v>
      </c>
      <c r="M32" s="147"/>
      <c r="N32" s="4" t="s">
        <v>4</v>
      </c>
      <c r="O32" s="82" t="s">
        <v>5</v>
      </c>
      <c r="P32" s="82" t="s">
        <v>10</v>
      </c>
      <c r="Q32" s="146" t="s">
        <v>53</v>
      </c>
      <c r="R32" s="147"/>
      <c r="S32" s="4" t="s">
        <v>4</v>
      </c>
      <c r="T32" s="82" t="s">
        <v>5</v>
      </c>
      <c r="U32" s="82" t="s">
        <v>10</v>
      </c>
    </row>
    <row r="33" spans="1:26" ht="15.6" x14ac:dyDescent="0.3">
      <c r="A33" s="15">
        <v>-30</v>
      </c>
      <c r="B33" s="1">
        <v>49.56</v>
      </c>
      <c r="C33" s="8">
        <v>49.58</v>
      </c>
      <c r="D33" s="64">
        <f>(B33+C33)/2</f>
        <v>49.57</v>
      </c>
      <c r="E33" s="65">
        <f>100-((D33-D33)/D33)*100</f>
        <v>100</v>
      </c>
      <c r="F33" s="3"/>
      <c r="G33" s="1">
        <v>49.89</v>
      </c>
      <c r="H33" s="8">
        <v>50.02</v>
      </c>
      <c r="I33" s="64">
        <f>(G33+H33)/2</f>
        <v>49.954999999999998</v>
      </c>
      <c r="J33" s="10">
        <f>100-((I33-I33)/I33)*100</f>
        <v>100</v>
      </c>
      <c r="K33" s="3"/>
      <c r="L33" s="1">
        <v>49.56</v>
      </c>
      <c r="M33" s="8">
        <v>49.58</v>
      </c>
      <c r="N33" s="64">
        <f>(L33+M33)/2</f>
        <v>49.57</v>
      </c>
      <c r="O33" s="65">
        <f>100-((N33-N33)/N33)*100</f>
        <v>100</v>
      </c>
      <c r="P33" s="3"/>
      <c r="Q33" s="1">
        <v>49.35</v>
      </c>
      <c r="R33" s="8">
        <v>49.67</v>
      </c>
      <c r="S33" s="64">
        <f>(Q33+R33)/2</f>
        <v>49.510000000000005</v>
      </c>
      <c r="T33" s="65">
        <f>100-((S33-S33)/S33)*100</f>
        <v>100</v>
      </c>
      <c r="U33" s="3"/>
    </row>
    <row r="34" spans="1:26" ht="15.6" x14ac:dyDescent="0.3">
      <c r="A34" s="15">
        <v>0</v>
      </c>
      <c r="B34" s="16">
        <v>41.53</v>
      </c>
      <c r="C34" s="17">
        <v>41.87</v>
      </c>
      <c r="D34" s="59">
        <f t="shared" ref="D34:D40" si="9">(B34+C34)/2</f>
        <v>41.7</v>
      </c>
      <c r="E34" s="83">
        <f>100-((D33-D34)/D33)*100</f>
        <v>84.123461771232598</v>
      </c>
      <c r="F34" s="18">
        <f>LN(D34/D34)</f>
        <v>0</v>
      </c>
      <c r="G34" s="16">
        <v>42.41</v>
      </c>
      <c r="H34" s="17">
        <v>42.08</v>
      </c>
      <c r="I34" s="59">
        <f t="shared" ref="I34:I40" si="10">(G34+H34)/2</f>
        <v>42.244999999999997</v>
      </c>
      <c r="J34" s="72">
        <f>100-((I33-I34)/I33)*100</f>
        <v>84.566109498548684</v>
      </c>
      <c r="K34" s="18">
        <f>LN(I34/I34)</f>
        <v>0</v>
      </c>
      <c r="L34" s="16">
        <v>42.2</v>
      </c>
      <c r="M34" s="17">
        <v>42.27</v>
      </c>
      <c r="N34" s="59">
        <f t="shared" ref="N34:N40" si="11">(L34+M34)/2</f>
        <v>42.234999999999999</v>
      </c>
      <c r="O34" s="83">
        <f>100-((N33-N34)/N33)*100</f>
        <v>85.202743594916285</v>
      </c>
      <c r="P34" s="18">
        <f>LN(N34/N34)</f>
        <v>0</v>
      </c>
      <c r="Q34" s="16">
        <v>42.63</v>
      </c>
      <c r="R34" s="17">
        <v>43.72</v>
      </c>
      <c r="S34" s="59">
        <f t="shared" ref="S34:S40" si="12">(Q34+R34)/2</f>
        <v>43.174999999999997</v>
      </c>
      <c r="T34" s="83">
        <f>100-((S33-S34)/S33)*100</f>
        <v>87.20460513027669</v>
      </c>
      <c r="U34" s="18">
        <f>LN(S34/S34)</f>
        <v>0</v>
      </c>
    </row>
    <row r="35" spans="1:26" ht="15.6" x14ac:dyDescent="0.3">
      <c r="A35" s="15">
        <v>15</v>
      </c>
      <c r="B35" s="26">
        <v>37.25</v>
      </c>
      <c r="C35" s="24">
        <v>37.22</v>
      </c>
      <c r="D35" s="59">
        <f t="shared" si="9"/>
        <v>37.234999999999999</v>
      </c>
      <c r="E35" s="57">
        <f>100-((D33-D35)/D33)*100</f>
        <v>75.115997579180956</v>
      </c>
      <c r="F35" s="18">
        <f>LN(D35/D34)</f>
        <v>-0.11325194964214701</v>
      </c>
      <c r="G35" s="26">
        <v>33.520000000000003</v>
      </c>
      <c r="H35" s="24">
        <v>33.56</v>
      </c>
      <c r="I35" s="59">
        <f t="shared" si="10"/>
        <v>33.540000000000006</v>
      </c>
      <c r="J35" s="19">
        <f>100-((I33-I35)/I33)*100</f>
        <v>67.140426383745393</v>
      </c>
      <c r="K35" s="18">
        <f>LN(I35/I34)</f>
        <v>-0.23074724720974507</v>
      </c>
      <c r="L35" s="26">
        <v>36.85</v>
      </c>
      <c r="M35" s="24">
        <v>36.770000000000003</v>
      </c>
      <c r="N35" s="59">
        <f t="shared" si="11"/>
        <v>36.81</v>
      </c>
      <c r="O35" s="57">
        <f>100-((N33-N35)/N33)*100</f>
        <v>74.258624167843465</v>
      </c>
      <c r="P35" s="18">
        <f>LN(N35/N34)</f>
        <v>-0.13747971378853019</v>
      </c>
      <c r="Q35" s="26">
        <v>37.89</v>
      </c>
      <c r="R35" s="24">
        <v>37.58</v>
      </c>
      <c r="S35" s="59">
        <f t="shared" si="12"/>
        <v>37.734999999999999</v>
      </c>
      <c r="T35" s="57">
        <f>100-((S33-S35)/S33)*100</f>
        <v>76.216925873560882</v>
      </c>
      <c r="U35" s="18">
        <f>LN(S35/S34)</f>
        <v>-0.13467357829591048</v>
      </c>
    </row>
    <row r="36" spans="1:26" ht="15.6" x14ac:dyDescent="0.3">
      <c r="A36" s="15">
        <v>30</v>
      </c>
      <c r="B36" s="26">
        <v>34.83</v>
      </c>
      <c r="C36" s="24">
        <v>34.92</v>
      </c>
      <c r="D36" s="59">
        <f t="shared" si="9"/>
        <v>34.875</v>
      </c>
      <c r="E36" s="57">
        <f>100-((D33-D36)/D33)*100</f>
        <v>70.35505345975389</v>
      </c>
      <c r="F36" s="18">
        <f>LN(D36/D34)</f>
        <v>-0.17873088866322617</v>
      </c>
      <c r="G36" s="26">
        <v>29.97</v>
      </c>
      <c r="H36" s="24">
        <v>30.26</v>
      </c>
      <c r="I36" s="59">
        <f t="shared" si="10"/>
        <v>30.115000000000002</v>
      </c>
      <c r="J36" s="19">
        <f>100-((I33-I36)/I33)*100</f>
        <v>60.284255830247233</v>
      </c>
      <c r="K36" s="18">
        <f>LN(I36/I34)</f>
        <v>-0.33846261710912356</v>
      </c>
      <c r="L36" s="26">
        <v>34.67</v>
      </c>
      <c r="M36" s="24">
        <v>34.36</v>
      </c>
      <c r="N36" s="59">
        <f t="shared" si="11"/>
        <v>34.515000000000001</v>
      </c>
      <c r="O36" s="57">
        <f>100-((N33-N36)/N33)*100</f>
        <v>69.628807746620936</v>
      </c>
      <c r="P36" s="18">
        <f>LN(N36/N34)</f>
        <v>-0.20185524902402111</v>
      </c>
      <c r="Q36" s="26">
        <v>34.33</v>
      </c>
      <c r="R36" s="24">
        <v>34.1</v>
      </c>
      <c r="S36" s="59">
        <f t="shared" si="12"/>
        <v>34.215000000000003</v>
      </c>
      <c r="T36" s="57">
        <f>100-((S33-S36)/S33)*100</f>
        <v>69.107251060391832</v>
      </c>
      <c r="U36" s="18">
        <f>LN(S36/S34)</f>
        <v>-0.23259747962828115</v>
      </c>
    </row>
    <row r="37" spans="1:26" ht="15.6" x14ac:dyDescent="0.3">
      <c r="A37" s="15">
        <v>60</v>
      </c>
      <c r="B37" s="26">
        <v>30.38</v>
      </c>
      <c r="C37" s="24">
        <v>30.51</v>
      </c>
      <c r="D37" s="59">
        <f t="shared" si="9"/>
        <v>30.445</v>
      </c>
      <c r="E37" s="57">
        <f>100-((D33-D37)/D33)*100</f>
        <v>61.418196489812388</v>
      </c>
      <c r="F37" s="18">
        <f>LN(D37/D34)</f>
        <v>-0.31457935174421842</v>
      </c>
      <c r="G37" s="26">
        <v>23.58</v>
      </c>
      <c r="H37" s="24">
        <v>23.53</v>
      </c>
      <c r="I37" s="59">
        <f t="shared" si="10"/>
        <v>23.555</v>
      </c>
      <c r="J37" s="19">
        <f>100-((I33-I37)/I33)*100</f>
        <v>47.152437193474128</v>
      </c>
      <c r="K37" s="18">
        <f>LN(I37/I34)</f>
        <v>-0.58414789145280355</v>
      </c>
      <c r="L37" s="26">
        <v>28.91</v>
      </c>
      <c r="M37" s="24">
        <v>28.84</v>
      </c>
      <c r="N37" s="59">
        <f t="shared" si="11"/>
        <v>28.875</v>
      </c>
      <c r="O37" s="57">
        <f>100-((N33-N37)/N33)*100</f>
        <v>58.250958240871491</v>
      </c>
      <c r="P37" s="18">
        <f>LN(N37/N34)</f>
        <v>-0.38027309233750239</v>
      </c>
      <c r="Q37" s="26">
        <v>28.98</v>
      </c>
      <c r="R37" s="24">
        <v>28.81</v>
      </c>
      <c r="S37" s="59">
        <f t="shared" si="12"/>
        <v>28.895</v>
      </c>
      <c r="T37" s="57">
        <f>100-((S33-S37)/S33)*100</f>
        <v>58.361947081397695</v>
      </c>
      <c r="U37" s="18">
        <f>LN(S37/S34)</f>
        <v>-0.40159305426300096</v>
      </c>
    </row>
    <row r="38" spans="1:26" ht="15.6" x14ac:dyDescent="0.3">
      <c r="A38" s="15">
        <v>90</v>
      </c>
      <c r="B38" s="26">
        <v>26.25</v>
      </c>
      <c r="C38" s="24">
        <v>26.49</v>
      </c>
      <c r="D38" s="59">
        <f t="shared" si="9"/>
        <v>26.369999999999997</v>
      </c>
      <c r="E38" s="57">
        <f>100-((D33-D38)/D33)*100</f>
        <v>53.197498486988096</v>
      </c>
      <c r="F38" s="18">
        <f>LN(D38/D34)</f>
        <v>-0.45827412843956061</v>
      </c>
      <c r="G38" s="26">
        <v>20.13</v>
      </c>
      <c r="H38" s="24">
        <v>20.18</v>
      </c>
      <c r="I38" s="59">
        <f t="shared" si="10"/>
        <v>20.155000000000001</v>
      </c>
      <c r="J38" s="19">
        <f>100-((I33-I38)/I33)*100</f>
        <v>40.346311680512471</v>
      </c>
      <c r="K38" s="18">
        <f>LN(I38/I34)</f>
        <v>-0.74003360703567889</v>
      </c>
      <c r="L38" s="26">
        <v>24.44</v>
      </c>
      <c r="M38" s="24">
        <v>24.56</v>
      </c>
      <c r="N38" s="59">
        <f t="shared" si="11"/>
        <v>24.5</v>
      </c>
      <c r="O38" s="57">
        <f>100-((N33-N38)/N33)*100</f>
        <v>49.425055477103086</v>
      </c>
      <c r="P38" s="18">
        <f>LN(N38/N34)</f>
        <v>-0.54457614362877871</v>
      </c>
      <c r="Q38" s="26">
        <v>23.61</v>
      </c>
      <c r="R38" s="24">
        <v>24.05</v>
      </c>
      <c r="S38" s="59">
        <f t="shared" si="12"/>
        <v>23.83</v>
      </c>
      <c r="T38" s="57">
        <f>100-((S33-S38)/S33)*100</f>
        <v>48.131690567562103</v>
      </c>
      <c r="U38" s="18">
        <f>LN(S38/S34)</f>
        <v>-0.59431633292209152</v>
      </c>
    </row>
    <row r="39" spans="1:26" ht="15.6" x14ac:dyDescent="0.3">
      <c r="A39" s="15">
        <v>105</v>
      </c>
      <c r="B39" s="26">
        <v>24.36</v>
      </c>
      <c r="C39" s="24">
        <v>24.08</v>
      </c>
      <c r="D39" s="59">
        <f t="shared" si="9"/>
        <v>24.22</v>
      </c>
      <c r="E39" s="57">
        <f>100-((D33-D39)/D33)*100</f>
        <v>48.86019770022191</v>
      </c>
      <c r="F39" s="18">
        <f>LN(D39/D34)</f>
        <v>-0.54332239067980959</v>
      </c>
      <c r="G39" s="26">
        <v>17.64</v>
      </c>
      <c r="H39" s="24">
        <v>17.670000000000002</v>
      </c>
      <c r="I39" s="59">
        <f t="shared" si="10"/>
        <v>17.655000000000001</v>
      </c>
      <c r="J39" s="19">
        <f>100-((I33-I39)/I33)*100</f>
        <v>35.341807626864181</v>
      </c>
      <c r="K39" s="18">
        <f>LN(I39/I34)</f>
        <v>-0.87246697422445829</v>
      </c>
      <c r="L39" s="26">
        <v>22.18</v>
      </c>
      <c r="M39" s="24">
        <v>22.91</v>
      </c>
      <c r="N39" s="59">
        <f t="shared" si="11"/>
        <v>22.545000000000002</v>
      </c>
      <c r="O39" s="57">
        <f>100-((N33-N39)/N33)*100</f>
        <v>45.481137784950576</v>
      </c>
      <c r="P39" s="18">
        <f>LN(N39/N34)</f>
        <v>-0.62773594930641241</v>
      </c>
      <c r="Q39" s="26">
        <v>21.82</v>
      </c>
      <c r="R39" s="24">
        <v>22.13</v>
      </c>
      <c r="S39" s="59">
        <f t="shared" si="12"/>
        <v>21.975000000000001</v>
      </c>
      <c r="T39" s="57">
        <f>100-((S33-S39)/S33)*100</f>
        <v>44.384972732781257</v>
      </c>
      <c r="U39" s="18">
        <f>LN(S39/S34)</f>
        <v>-0.67535618046150159</v>
      </c>
    </row>
    <row r="40" spans="1:26" ht="16.2" thickBot="1" x14ac:dyDescent="0.35">
      <c r="A40" s="49">
        <v>120</v>
      </c>
      <c r="B40" s="47">
        <v>22.16</v>
      </c>
      <c r="C40" s="36">
        <v>22.4</v>
      </c>
      <c r="D40" s="60">
        <f t="shared" si="9"/>
        <v>22.28</v>
      </c>
      <c r="E40" s="58">
        <f>100-((D33-D40)/D33)*100</f>
        <v>44.946540246116605</v>
      </c>
      <c r="F40" s="35">
        <f>LN(D40/D34)</f>
        <v>-0.62681171374567257</v>
      </c>
      <c r="G40" s="47">
        <v>15.9</v>
      </c>
      <c r="H40" s="36">
        <v>15.91</v>
      </c>
      <c r="I40" s="60">
        <f t="shared" si="10"/>
        <v>15.905000000000001</v>
      </c>
      <c r="J40" s="43">
        <f>100-((I33-I40)/I33)*100</f>
        <v>31.838654789310382</v>
      </c>
      <c r="K40" s="35">
        <f>LN(I40/I34)</f>
        <v>-0.97685247840370049</v>
      </c>
      <c r="L40" s="47">
        <v>21.22</v>
      </c>
      <c r="M40" s="36">
        <v>21.23</v>
      </c>
      <c r="N40" s="60">
        <f t="shared" si="11"/>
        <v>21.225000000000001</v>
      </c>
      <c r="O40" s="58">
        <f>100-((N33-N40)/N33)*100</f>
        <v>42.818236836796451</v>
      </c>
      <c r="P40" s="35">
        <f>LN(N40/N34)</f>
        <v>-0.68806952898204887</v>
      </c>
      <c r="Q40" s="47">
        <v>20.149999999999999</v>
      </c>
      <c r="R40" s="36">
        <v>19.850000000000001</v>
      </c>
      <c r="S40" s="60">
        <f t="shared" si="12"/>
        <v>20</v>
      </c>
      <c r="T40" s="58">
        <f>100-((S33-S40)/S33)*100</f>
        <v>40.395879620278727</v>
      </c>
      <c r="U40" s="35">
        <f>LN(S40/S34)</f>
        <v>-0.76952935047875126</v>
      </c>
    </row>
    <row r="41" spans="1:26" ht="15.6" x14ac:dyDescent="0.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5.6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5.6" x14ac:dyDescent="0.3">
      <c r="A43" s="94" t="s">
        <v>24</v>
      </c>
      <c r="B43" s="94"/>
      <c r="C43" s="94" t="s">
        <v>16</v>
      </c>
    </row>
    <row r="44" spans="1:26" ht="15" thickBot="1" x14ac:dyDescent="0.35"/>
    <row r="45" spans="1:26" ht="18.600000000000001" thickBot="1" x14ac:dyDescent="0.35">
      <c r="A45" s="116" t="s">
        <v>6</v>
      </c>
      <c r="B45" s="146" t="s">
        <v>53</v>
      </c>
      <c r="C45" s="147"/>
      <c r="D45" s="14" t="s">
        <v>4</v>
      </c>
      <c r="E45" s="2" t="s">
        <v>5</v>
      </c>
      <c r="F45" s="2" t="s">
        <v>10</v>
      </c>
      <c r="G45" s="2" t="s">
        <v>9</v>
      </c>
    </row>
    <row r="46" spans="1:26" ht="15.6" x14ac:dyDescent="0.3">
      <c r="A46" s="15">
        <v>-45</v>
      </c>
      <c r="B46" s="1">
        <v>48.66</v>
      </c>
      <c r="C46" s="8">
        <v>49.23</v>
      </c>
      <c r="D46" s="64">
        <f>(B46+C46)/2</f>
        <v>48.944999999999993</v>
      </c>
      <c r="E46" s="10">
        <f>100-((D46-D46)/D46)*100</f>
        <v>100</v>
      </c>
      <c r="F46" s="11"/>
      <c r="G46" s="11"/>
    </row>
    <row r="47" spans="1:26" ht="15.6" x14ac:dyDescent="0.3">
      <c r="A47" s="15">
        <v>-15</v>
      </c>
      <c r="B47" s="26">
        <v>43</v>
      </c>
      <c r="C47" s="24">
        <v>42.99</v>
      </c>
      <c r="D47" s="59">
        <f>(B47+C47)/2</f>
        <v>42.995000000000005</v>
      </c>
      <c r="E47" s="19">
        <f>100-((D46-D47)/D46)*100</f>
        <v>87.843497803657186</v>
      </c>
      <c r="F47" s="21"/>
      <c r="G47" s="21"/>
    </row>
    <row r="48" spans="1:26" ht="15.6" x14ac:dyDescent="0.3">
      <c r="A48" s="15">
        <v>0</v>
      </c>
      <c r="B48" s="16">
        <v>43.16</v>
      </c>
      <c r="C48" s="17">
        <v>42.91</v>
      </c>
      <c r="D48" s="59">
        <f t="shared" ref="D48:D61" si="13">(B48+C48)/2</f>
        <v>43.034999999999997</v>
      </c>
      <c r="E48" s="66">
        <f>100-((D46-D48)/D46)*100</f>
        <v>87.925222188170395</v>
      </c>
      <c r="F48" s="21">
        <f>LN(D48/D48)</f>
        <v>0</v>
      </c>
      <c r="G48" s="21">
        <f>E48/E48</f>
        <v>1</v>
      </c>
    </row>
    <row r="49" spans="1:7" ht="15.6" x14ac:dyDescent="0.3">
      <c r="A49" s="15">
        <v>5</v>
      </c>
      <c r="B49" s="16">
        <v>38.33</v>
      </c>
      <c r="C49" s="17">
        <v>38.58</v>
      </c>
      <c r="D49" s="59">
        <f t="shared" si="13"/>
        <v>38.454999999999998</v>
      </c>
      <c r="E49" s="72">
        <f>100-((D46-D49)/D46)*100</f>
        <v>78.567780161405665</v>
      </c>
      <c r="F49" s="21">
        <f>LN(D49/D48)</f>
        <v>-0.11252501159242069</v>
      </c>
      <c r="G49" s="21">
        <f>E49/E48</f>
        <v>0.89357499709538757</v>
      </c>
    </row>
    <row r="50" spans="1:7" ht="15.6" x14ac:dyDescent="0.3">
      <c r="A50" s="15">
        <v>10</v>
      </c>
      <c r="B50" s="16">
        <v>35.15</v>
      </c>
      <c r="C50" s="17">
        <v>35.58</v>
      </c>
      <c r="D50" s="59">
        <f t="shared" si="13"/>
        <v>35.364999999999995</v>
      </c>
      <c r="E50" s="72">
        <f>100-((D46-D50)/D46)*100</f>
        <v>72.254571457758715</v>
      </c>
      <c r="F50" s="21">
        <f>LN(D50/D48)</f>
        <v>-0.19629110761348464</v>
      </c>
      <c r="G50" s="21">
        <f>E50/E48</f>
        <v>0.82177297548507033</v>
      </c>
    </row>
    <row r="51" spans="1:7" ht="15.6" x14ac:dyDescent="0.3">
      <c r="A51" s="15">
        <v>20</v>
      </c>
      <c r="B51" s="26">
        <v>31.31</v>
      </c>
      <c r="C51" s="24">
        <v>31.05</v>
      </c>
      <c r="D51" s="59">
        <f t="shared" si="13"/>
        <v>31.18</v>
      </c>
      <c r="E51" s="19">
        <f>100-((D46-D51)/D46)*100</f>
        <v>63.704157728062114</v>
      </c>
      <c r="F51" s="21">
        <f>LN(D51/D48)</f>
        <v>-0.32223687447180727</v>
      </c>
      <c r="G51" s="21">
        <f>E51/E48</f>
        <v>0.72452654815847573</v>
      </c>
    </row>
    <row r="52" spans="1:7" ht="15.6" x14ac:dyDescent="0.3">
      <c r="A52" s="15">
        <v>30</v>
      </c>
      <c r="B52" s="26">
        <v>29.85</v>
      </c>
      <c r="C52" s="24">
        <v>29.21</v>
      </c>
      <c r="D52" s="59">
        <f t="shared" si="13"/>
        <v>29.53</v>
      </c>
      <c r="E52" s="19">
        <f>100-((D46-D52)/D46)*100</f>
        <v>60.333026866891423</v>
      </c>
      <c r="F52" s="21">
        <f>LN(D52/D48)</f>
        <v>-0.37660704234560638</v>
      </c>
      <c r="G52" s="21">
        <f>E52/E48</f>
        <v>0.68618566283257831</v>
      </c>
    </row>
    <row r="53" spans="1:7" ht="15.6" x14ac:dyDescent="0.3">
      <c r="A53" s="15">
        <v>40</v>
      </c>
      <c r="B53" s="26">
        <v>27.98</v>
      </c>
      <c r="C53" s="24">
        <v>27.37</v>
      </c>
      <c r="D53" s="59">
        <f t="shared" si="13"/>
        <v>27.675000000000001</v>
      </c>
      <c r="E53" s="19">
        <f>100-((D46-D53)/D46)*100</f>
        <v>56.543058535090417</v>
      </c>
      <c r="F53" s="21">
        <f>LN(D53/D48)</f>
        <v>-0.44148425950673714</v>
      </c>
      <c r="G53" s="21">
        <f>E53/E48</f>
        <v>0.64308121296619047</v>
      </c>
    </row>
    <row r="54" spans="1:7" ht="15.6" x14ac:dyDescent="0.3">
      <c r="A54" s="15">
        <v>50</v>
      </c>
      <c r="B54" s="26">
        <v>25.22</v>
      </c>
      <c r="C54" s="24">
        <v>25.61</v>
      </c>
      <c r="D54" s="59">
        <f t="shared" si="13"/>
        <v>25.414999999999999</v>
      </c>
      <c r="E54" s="19">
        <f>100-((D46-D54)/D46)*100</f>
        <v>51.925630810092969</v>
      </c>
      <c r="F54" s="21">
        <f>LN(D54/D48)</f>
        <v>-0.52667418720257186</v>
      </c>
      <c r="G54" s="21">
        <f>E54/E48</f>
        <v>0.59056581851980949</v>
      </c>
    </row>
    <row r="55" spans="1:7" ht="15.6" x14ac:dyDescent="0.3">
      <c r="A55" s="15">
        <v>60</v>
      </c>
      <c r="B55" s="26">
        <v>23.52</v>
      </c>
      <c r="C55" s="24">
        <v>23.62</v>
      </c>
      <c r="D55" s="59">
        <f t="shared" si="13"/>
        <v>23.57</v>
      </c>
      <c r="E55" s="19">
        <f>100-((D46-D55)/D46)*100</f>
        <v>48.156093574420275</v>
      </c>
      <c r="F55" s="21">
        <f>LN(D55/D48)</f>
        <v>-0.60203902115339791</v>
      </c>
      <c r="G55" s="21">
        <f>E55/E48</f>
        <v>0.54769373765539686</v>
      </c>
    </row>
    <row r="56" spans="1:7" ht="15.6" x14ac:dyDescent="0.3">
      <c r="A56" s="15">
        <v>70</v>
      </c>
      <c r="B56" s="26">
        <v>21.99</v>
      </c>
      <c r="C56" s="24">
        <v>22.76</v>
      </c>
      <c r="D56" s="59">
        <f t="shared" si="13"/>
        <v>22.375</v>
      </c>
      <c r="E56" s="19">
        <f>100-((D46-D56)/D46)*100</f>
        <v>45.714577587087554</v>
      </c>
      <c r="F56" s="21">
        <f>LN(D56/D48)</f>
        <v>-0.65406947394051873</v>
      </c>
      <c r="G56" s="21">
        <f>E56/E48</f>
        <v>0.51992564191936808</v>
      </c>
    </row>
    <row r="57" spans="1:7" ht="15.6" x14ac:dyDescent="0.3">
      <c r="A57" s="27">
        <v>80</v>
      </c>
      <c r="B57" s="30">
        <v>21.05</v>
      </c>
      <c r="C57" s="32">
        <v>21.02</v>
      </c>
      <c r="D57" s="59">
        <f t="shared" si="13"/>
        <v>21.035</v>
      </c>
      <c r="E57" s="19">
        <f>100-((D46-D57)/D46)*100</f>
        <v>42.976810705894373</v>
      </c>
      <c r="F57" s="21">
        <f>LN(D57/D48)</f>
        <v>-0.71582602105895343</v>
      </c>
      <c r="G57" s="21">
        <f>E57/E48</f>
        <v>0.48878819565469966</v>
      </c>
    </row>
    <row r="58" spans="1:7" ht="15.6" x14ac:dyDescent="0.3">
      <c r="A58" s="27">
        <v>90</v>
      </c>
      <c r="B58" s="30">
        <v>20.12</v>
      </c>
      <c r="C58" s="32">
        <v>19.760000000000002</v>
      </c>
      <c r="D58" s="59">
        <f t="shared" si="13"/>
        <v>19.940000000000001</v>
      </c>
      <c r="E58" s="19">
        <f>100-((D46-D58)/D46)*100</f>
        <v>40.739605679844736</v>
      </c>
      <c r="F58" s="21">
        <f>LN(D58/D48)</f>
        <v>-0.76928597356774542</v>
      </c>
      <c r="G58" s="21">
        <f>E58/E48</f>
        <v>0.46334378993842235</v>
      </c>
    </row>
    <row r="59" spans="1:7" ht="15.6" x14ac:dyDescent="0.3">
      <c r="A59" s="27">
        <v>100</v>
      </c>
      <c r="B59" s="30">
        <v>18.62</v>
      </c>
      <c r="C59" s="32">
        <v>18.350000000000001</v>
      </c>
      <c r="D59" s="59">
        <f t="shared" si="13"/>
        <v>18.484999999999999</v>
      </c>
      <c r="E59" s="19">
        <f>100-((D46-D59)/D46)*100</f>
        <v>37.766881193176019</v>
      </c>
      <c r="F59" s="21">
        <f>LN(D59/D48)</f>
        <v>-0.84505414571284254</v>
      </c>
      <c r="G59" s="21">
        <f>E59/E48</f>
        <v>0.42953410015103993</v>
      </c>
    </row>
    <row r="60" spans="1:7" ht="15.6" x14ac:dyDescent="0.3">
      <c r="A60" s="27">
        <v>110</v>
      </c>
      <c r="B60" s="30">
        <v>16.760000000000002</v>
      </c>
      <c r="C60" s="32">
        <v>16.71</v>
      </c>
      <c r="D60" s="59">
        <f t="shared" si="13"/>
        <v>16.734999999999999</v>
      </c>
      <c r="E60" s="19">
        <f>100-((D46-D60)/D46)*100</f>
        <v>34.191439370722236</v>
      </c>
      <c r="F60" s="21">
        <f>LN(D60/D48)</f>
        <v>-0.94451140343814777</v>
      </c>
      <c r="G60" s="21">
        <f>E60/E48</f>
        <v>0.38886952480539094</v>
      </c>
    </row>
    <row r="61" spans="1:7" ht="16.2" thickBot="1" x14ac:dyDescent="0.35">
      <c r="A61" s="41">
        <v>120</v>
      </c>
      <c r="B61" s="37">
        <v>15.88</v>
      </c>
      <c r="C61" s="38">
        <v>15.59</v>
      </c>
      <c r="D61" s="60">
        <f t="shared" si="13"/>
        <v>15.734999999999999</v>
      </c>
      <c r="E61" s="43">
        <f>100-((D46-D61)/D46)*100</f>
        <v>32.148329757891517</v>
      </c>
      <c r="F61" s="39">
        <f>LN(D61/D48)</f>
        <v>-1.0061262075850677</v>
      </c>
      <c r="G61" s="39">
        <f>E61/E48</f>
        <v>0.36563262460787738</v>
      </c>
    </row>
    <row r="62" spans="1:7" ht="15.6" x14ac:dyDescent="0.3">
      <c r="A62" s="51"/>
      <c r="B62" s="32"/>
      <c r="C62" s="32"/>
      <c r="D62" s="23"/>
      <c r="E62" s="61"/>
      <c r="F62" s="24"/>
      <c r="G62" s="73"/>
    </row>
    <row r="63" spans="1:7" ht="15.6" x14ac:dyDescent="0.3">
      <c r="A63" s="51"/>
      <c r="B63" s="32"/>
      <c r="C63" s="74"/>
      <c r="D63" s="23"/>
      <c r="E63" s="61"/>
      <c r="F63" s="24"/>
      <c r="G63" s="73"/>
    </row>
    <row r="65" spans="1:12" ht="15.6" x14ac:dyDescent="0.3">
      <c r="A65" s="75"/>
      <c r="B65" s="75"/>
      <c r="C65" s="75"/>
      <c r="D65" s="76"/>
      <c r="E65" s="77"/>
      <c r="F65" s="77"/>
      <c r="G65" s="76"/>
      <c r="H65" s="78"/>
      <c r="I65" s="77"/>
      <c r="J65" s="77"/>
      <c r="K65" s="76"/>
      <c r="L65" s="77"/>
    </row>
    <row r="66" spans="1:12" ht="15.6" x14ac:dyDescent="0.3">
      <c r="A66" s="89"/>
      <c r="B66" s="89"/>
      <c r="C66" s="89"/>
      <c r="D66" s="76"/>
      <c r="E66" s="77"/>
      <c r="F66" s="77"/>
      <c r="G66" s="76"/>
      <c r="H66" s="78"/>
      <c r="I66" s="77"/>
      <c r="J66" s="77"/>
      <c r="K66" s="76"/>
      <c r="L66" s="75"/>
    </row>
    <row r="67" spans="1:12" ht="15.6" x14ac:dyDescent="0.3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1:12" ht="15.6" x14ac:dyDescent="0.3">
      <c r="A68" s="75"/>
      <c r="B68" s="75"/>
      <c r="C68" s="75"/>
      <c r="D68" s="77"/>
      <c r="E68" s="77"/>
      <c r="F68" s="77"/>
      <c r="G68" s="79"/>
      <c r="H68" s="75"/>
      <c r="I68" s="75"/>
      <c r="J68" s="75"/>
      <c r="K68" s="75"/>
      <c r="L68" s="75"/>
    </row>
    <row r="69" spans="1:12" ht="15.6" x14ac:dyDescent="0.3">
      <c r="A69" s="75"/>
      <c r="B69" s="75"/>
      <c r="C69" s="75"/>
      <c r="D69" s="77"/>
      <c r="E69" s="77"/>
      <c r="F69" s="77"/>
      <c r="G69" s="79"/>
      <c r="H69" s="75"/>
      <c r="I69" s="75"/>
      <c r="J69" s="75"/>
      <c r="K69" s="75"/>
      <c r="L69" s="75"/>
    </row>
  </sheetData>
  <mergeCells count="33">
    <mergeCell ref="L5:M5"/>
    <mergeCell ref="Q5:R5"/>
    <mergeCell ref="A16:B16"/>
    <mergeCell ref="A3:B3"/>
    <mergeCell ref="B4:F4"/>
    <mergeCell ref="G4:K4"/>
    <mergeCell ref="L4:P4"/>
    <mergeCell ref="Q4:U4"/>
    <mergeCell ref="B5:C5"/>
    <mergeCell ref="G5:H5"/>
    <mergeCell ref="A4:A5"/>
    <mergeCell ref="V18:W18"/>
    <mergeCell ref="B17:F17"/>
    <mergeCell ref="G17:K17"/>
    <mergeCell ref="L17:P17"/>
    <mergeCell ref="Q17:U17"/>
    <mergeCell ref="V17:Z17"/>
    <mergeCell ref="B18:C18"/>
    <mergeCell ref="G18:H18"/>
    <mergeCell ref="L18:M18"/>
    <mergeCell ref="Q18:R18"/>
    <mergeCell ref="L32:M32"/>
    <mergeCell ref="Q32:R32"/>
    <mergeCell ref="A30:B30"/>
    <mergeCell ref="B31:F31"/>
    <mergeCell ref="G31:K31"/>
    <mergeCell ref="L31:P31"/>
    <mergeCell ref="Q31:U31"/>
    <mergeCell ref="A17:A18"/>
    <mergeCell ref="A31:A32"/>
    <mergeCell ref="B45:C45"/>
    <mergeCell ref="B32:C32"/>
    <mergeCell ref="G32:H3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511E1-0847-4AE3-BBAD-D9DBCD293EB6}">
  <dimension ref="A1:AA55"/>
  <sheetViews>
    <sheetView topLeftCell="A35" zoomScaleNormal="100" workbookViewId="0">
      <selection activeCell="B46" sqref="B46:C46"/>
    </sheetView>
  </sheetViews>
  <sheetFormatPr defaultRowHeight="14.4" x14ac:dyDescent="0.3"/>
  <cols>
    <col min="5" max="5" width="9.109375" customWidth="1"/>
  </cols>
  <sheetData>
    <row r="1" spans="1:27" ht="16.2" thickBot="1" x14ac:dyDescent="0.35">
      <c r="A1" s="153" t="s">
        <v>13</v>
      </c>
      <c r="B1" s="15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7" ht="16.2" thickBot="1" x14ac:dyDescent="0.35">
      <c r="A2" s="149" t="s">
        <v>6</v>
      </c>
      <c r="B2" s="146" t="s">
        <v>18</v>
      </c>
      <c r="C2" s="148"/>
      <c r="D2" s="148"/>
      <c r="E2" s="148"/>
      <c r="F2" s="147"/>
      <c r="G2" s="146" t="s">
        <v>19</v>
      </c>
      <c r="H2" s="148"/>
      <c r="I2" s="148"/>
      <c r="J2" s="148"/>
      <c r="K2" s="147"/>
      <c r="L2" s="146" t="s">
        <v>20</v>
      </c>
      <c r="M2" s="148"/>
      <c r="N2" s="148"/>
      <c r="O2" s="148"/>
      <c r="P2" s="147"/>
      <c r="Q2" s="146" t="s">
        <v>21</v>
      </c>
      <c r="R2" s="148"/>
      <c r="S2" s="148"/>
      <c r="T2" s="148"/>
      <c r="U2" s="147"/>
    </row>
    <row r="3" spans="1:27" ht="18.600000000000001" thickBot="1" x14ac:dyDescent="0.35">
      <c r="A3" s="150"/>
      <c r="B3" s="146" t="s">
        <v>53</v>
      </c>
      <c r="C3" s="147"/>
      <c r="D3" s="4" t="s">
        <v>4</v>
      </c>
      <c r="E3" s="2" t="s">
        <v>5</v>
      </c>
      <c r="F3" s="2" t="s">
        <v>10</v>
      </c>
      <c r="G3" s="146" t="s">
        <v>53</v>
      </c>
      <c r="H3" s="147"/>
      <c r="I3" s="4" t="s">
        <v>4</v>
      </c>
      <c r="J3" s="2" t="s">
        <v>5</v>
      </c>
      <c r="K3" s="2" t="s">
        <v>10</v>
      </c>
      <c r="L3" s="146" t="s">
        <v>53</v>
      </c>
      <c r="M3" s="147"/>
      <c r="N3" s="4" t="s">
        <v>4</v>
      </c>
      <c r="O3" s="2" t="s">
        <v>5</v>
      </c>
      <c r="P3" s="2" t="s">
        <v>10</v>
      </c>
      <c r="Q3" s="146" t="s">
        <v>53</v>
      </c>
      <c r="R3" s="147"/>
      <c r="S3" s="4" t="s">
        <v>4</v>
      </c>
      <c r="T3" s="2" t="s">
        <v>5</v>
      </c>
      <c r="U3" s="2" t="s">
        <v>10</v>
      </c>
    </row>
    <row r="4" spans="1:27" ht="15.6" x14ac:dyDescent="0.3">
      <c r="A4" s="15">
        <v>-30</v>
      </c>
      <c r="B4" s="1">
        <v>46.3</v>
      </c>
      <c r="C4" s="8">
        <v>46.59</v>
      </c>
      <c r="D4" s="12">
        <f>(B4+C4)/2</f>
        <v>46.445</v>
      </c>
      <c r="E4" s="10">
        <f>100-((D$4-D4)/D$4)*100</f>
        <v>100</v>
      </c>
      <c r="F4" s="11"/>
      <c r="G4" s="1">
        <v>46.3</v>
      </c>
      <c r="H4" s="8">
        <v>46.59</v>
      </c>
      <c r="I4" s="64">
        <f>(G4+H4)/2</f>
        <v>46.445</v>
      </c>
      <c r="J4" s="65">
        <f>100-((I$4-I4)/I$4)*100</f>
        <v>100</v>
      </c>
      <c r="K4" s="3"/>
      <c r="L4" s="1">
        <v>45.82</v>
      </c>
      <c r="M4" s="8">
        <v>46.89</v>
      </c>
      <c r="N4" s="64">
        <f>(L4+M4)/2</f>
        <v>46.355000000000004</v>
      </c>
      <c r="O4" s="65">
        <f>100-((N$4-N4)/N$4)*100</f>
        <v>100</v>
      </c>
      <c r="P4" s="3"/>
      <c r="Q4" s="1">
        <v>45.82</v>
      </c>
      <c r="R4" s="8">
        <v>46.89</v>
      </c>
      <c r="S4" s="64">
        <f>(Q4+R4)/2</f>
        <v>46.355000000000004</v>
      </c>
      <c r="T4" s="84">
        <f>100-((S$4-S4)/S$4)*100</f>
        <v>100</v>
      </c>
      <c r="U4" s="3"/>
    </row>
    <row r="5" spans="1:27" ht="15.6" x14ac:dyDescent="0.3">
      <c r="A5" s="15">
        <v>0</v>
      </c>
      <c r="B5" s="16">
        <v>45.32</v>
      </c>
      <c r="C5" s="17">
        <v>45.54</v>
      </c>
      <c r="D5" s="23">
        <f t="shared" ref="D5:D11" si="0">(B5+C5)/2</f>
        <v>45.43</v>
      </c>
      <c r="E5" s="19">
        <f t="shared" ref="E5:E11" si="1">100-((D$4-D5)/D$4)*100</f>
        <v>97.814619442351173</v>
      </c>
      <c r="F5" s="59">
        <f>LN(D5/D$5)</f>
        <v>0</v>
      </c>
      <c r="G5" s="16">
        <v>45.75</v>
      </c>
      <c r="H5" s="17">
        <v>45.2</v>
      </c>
      <c r="I5" s="59">
        <f t="shared" ref="I5:I11" si="2">(G5+H5)/2</f>
        <v>45.475000000000001</v>
      </c>
      <c r="J5" s="83">
        <f>100-((I$4-I5)/I$4)*100</f>
        <v>97.91150823554743</v>
      </c>
      <c r="K5" s="18">
        <f>LN(I5/I$5)</f>
        <v>0</v>
      </c>
      <c r="L5" s="16">
        <v>46.11</v>
      </c>
      <c r="M5" s="17">
        <v>44.53</v>
      </c>
      <c r="N5" s="59">
        <f t="shared" ref="N5:N11" si="3">(L5+M5)/2</f>
        <v>45.32</v>
      </c>
      <c r="O5" s="83">
        <f t="shared" ref="O5:O11" si="4">100-((N$4-N5)/N$4)*100</f>
        <v>97.767231150900656</v>
      </c>
      <c r="P5" s="18">
        <f>LN(N5/N$5)</f>
        <v>0</v>
      </c>
      <c r="Q5" s="16">
        <v>45.77</v>
      </c>
      <c r="R5" s="17">
        <v>45.81</v>
      </c>
      <c r="S5" s="59">
        <f t="shared" ref="S5:S11" si="5">(Q5+R5)/2</f>
        <v>45.790000000000006</v>
      </c>
      <c r="T5" s="83">
        <f t="shared" ref="T5:T11" si="6">100-((S$4-S5)/S$4)*100</f>
        <v>98.781145507496504</v>
      </c>
      <c r="U5" s="18">
        <f>LN(S5/S$5)</f>
        <v>0</v>
      </c>
    </row>
    <row r="6" spans="1:27" ht="15.6" x14ac:dyDescent="0.3">
      <c r="A6" s="15">
        <v>15</v>
      </c>
      <c r="B6" s="26">
        <v>41.66</v>
      </c>
      <c r="C6" s="24">
        <v>42.3</v>
      </c>
      <c r="D6" s="23">
        <f t="shared" si="0"/>
        <v>41.98</v>
      </c>
      <c r="E6" s="19">
        <f t="shared" si="1"/>
        <v>90.386478630638379</v>
      </c>
      <c r="F6" s="59">
        <f t="shared" ref="F6:F11" si="7">LN(D6/D$5)</f>
        <v>-7.897936537882512E-2</v>
      </c>
      <c r="G6" s="26">
        <v>40.630000000000003</v>
      </c>
      <c r="H6" s="24">
        <v>40.909999999999997</v>
      </c>
      <c r="I6" s="59">
        <f t="shared" si="2"/>
        <v>40.769999999999996</v>
      </c>
      <c r="J6" s="57">
        <f t="shared" ref="J6:J11" si="8">100-((I$4-I6)/I$4)*100</f>
        <v>87.781246635805786</v>
      </c>
      <c r="K6" s="18">
        <f t="shared" ref="K6:K11" si="9">LN(I6/I$5)</f>
        <v>-0.10921620757302404</v>
      </c>
      <c r="L6" s="26">
        <v>39.270000000000003</v>
      </c>
      <c r="M6" s="24">
        <v>39.92</v>
      </c>
      <c r="N6" s="59">
        <f t="shared" si="3"/>
        <v>39.594999999999999</v>
      </c>
      <c r="O6" s="57">
        <f t="shared" si="4"/>
        <v>85.416891381727964</v>
      </c>
      <c r="P6" s="18">
        <f t="shared" ref="P6:P11" si="10">LN(N6/N$5)</f>
        <v>-0.13504558849742981</v>
      </c>
      <c r="Q6" s="26">
        <v>40.01</v>
      </c>
      <c r="R6" s="24">
        <v>39.97</v>
      </c>
      <c r="S6" s="59">
        <f t="shared" si="5"/>
        <v>39.989999999999995</v>
      </c>
      <c r="T6" s="57">
        <f t="shared" si="6"/>
        <v>86.269010894186152</v>
      </c>
      <c r="U6" s="18">
        <f t="shared" ref="U6:U11" si="11">LN(S6/S$5)</f>
        <v>-0.1354363038102773</v>
      </c>
    </row>
    <row r="7" spans="1:27" ht="15.6" x14ac:dyDescent="0.3">
      <c r="A7" s="15">
        <v>30</v>
      </c>
      <c r="B7" s="26">
        <v>39.96</v>
      </c>
      <c r="C7" s="24">
        <v>40.39</v>
      </c>
      <c r="D7" s="23">
        <f t="shared" si="0"/>
        <v>40.174999999999997</v>
      </c>
      <c r="E7" s="19">
        <f t="shared" si="1"/>
        <v>86.500161481321982</v>
      </c>
      <c r="F7" s="59">
        <f t="shared" si="7"/>
        <v>-0.12292776814773568</v>
      </c>
      <c r="G7" s="26">
        <v>37.49</v>
      </c>
      <c r="H7" s="24">
        <v>37.090000000000003</v>
      </c>
      <c r="I7" s="59">
        <f t="shared" si="2"/>
        <v>37.290000000000006</v>
      </c>
      <c r="J7" s="57">
        <f t="shared" si="8"/>
        <v>80.28851329529553</v>
      </c>
      <c r="K7" s="18">
        <f t="shared" si="9"/>
        <v>-0.19843753021345636</v>
      </c>
      <c r="L7" s="26">
        <v>36.729999999999997</v>
      </c>
      <c r="M7" s="24">
        <v>36.47</v>
      </c>
      <c r="N7" s="59">
        <f t="shared" si="3"/>
        <v>36.599999999999994</v>
      </c>
      <c r="O7" s="57">
        <f t="shared" si="4"/>
        <v>78.955883939165119</v>
      </c>
      <c r="P7" s="18">
        <f t="shared" si="10"/>
        <v>-0.21370019575248519</v>
      </c>
      <c r="Q7" s="26">
        <v>36.51</v>
      </c>
      <c r="R7" s="24">
        <v>36.86</v>
      </c>
      <c r="S7" s="59">
        <f t="shared" si="5"/>
        <v>36.685000000000002</v>
      </c>
      <c r="T7" s="57">
        <f t="shared" si="6"/>
        <v>79.139251429187794</v>
      </c>
      <c r="U7" s="18">
        <f t="shared" si="11"/>
        <v>-0.22169777450304656</v>
      </c>
    </row>
    <row r="8" spans="1:27" ht="15.6" x14ac:dyDescent="0.3">
      <c r="A8" s="15">
        <v>60</v>
      </c>
      <c r="B8" s="26">
        <v>36.01</v>
      </c>
      <c r="C8" s="24">
        <v>36.520000000000003</v>
      </c>
      <c r="D8" s="23">
        <f t="shared" si="0"/>
        <v>36.265000000000001</v>
      </c>
      <c r="E8" s="19">
        <f t="shared" si="1"/>
        <v>78.081601894714183</v>
      </c>
      <c r="F8" s="59">
        <f t="shared" si="7"/>
        <v>-0.22531959095593623</v>
      </c>
      <c r="G8" s="26">
        <v>32.07</v>
      </c>
      <c r="H8" s="24">
        <v>31.81</v>
      </c>
      <c r="I8" s="59">
        <f t="shared" si="2"/>
        <v>31.939999999999998</v>
      </c>
      <c r="J8" s="57">
        <f t="shared" si="8"/>
        <v>68.769512326407579</v>
      </c>
      <c r="K8" s="18">
        <f t="shared" si="9"/>
        <v>-0.35330358161731973</v>
      </c>
      <c r="L8" s="26">
        <v>30.18</v>
      </c>
      <c r="M8" s="24">
        <v>29.78</v>
      </c>
      <c r="N8" s="59">
        <f t="shared" si="3"/>
        <v>29.98</v>
      </c>
      <c r="O8" s="57">
        <f t="shared" si="4"/>
        <v>64.674792363283359</v>
      </c>
      <c r="P8" s="18">
        <f t="shared" si="10"/>
        <v>-0.41321794348535396</v>
      </c>
      <c r="Q8" s="26">
        <v>31.66</v>
      </c>
      <c r="R8" s="24">
        <v>31.97</v>
      </c>
      <c r="S8" s="59">
        <f t="shared" si="5"/>
        <v>31.814999999999998</v>
      </c>
      <c r="T8" s="57">
        <f t="shared" si="6"/>
        <v>68.633372883184109</v>
      </c>
      <c r="U8" s="18">
        <f t="shared" si="11"/>
        <v>-0.36412784998424891</v>
      </c>
    </row>
    <row r="9" spans="1:27" ht="15.6" x14ac:dyDescent="0.3">
      <c r="A9" s="15">
        <v>90</v>
      </c>
      <c r="B9" s="26">
        <v>33.299999999999997</v>
      </c>
      <c r="C9" s="24">
        <v>33.909999999999997</v>
      </c>
      <c r="D9" s="23">
        <f t="shared" si="0"/>
        <v>33.604999999999997</v>
      </c>
      <c r="E9" s="19">
        <f t="shared" si="1"/>
        <v>72.354397674668959</v>
      </c>
      <c r="F9" s="59">
        <f t="shared" si="7"/>
        <v>-0.30149781434938283</v>
      </c>
      <c r="G9" s="26">
        <v>28.28</v>
      </c>
      <c r="H9" s="24">
        <v>28.51</v>
      </c>
      <c r="I9" s="59">
        <f t="shared" si="2"/>
        <v>28.395000000000003</v>
      </c>
      <c r="J9" s="57">
        <f t="shared" si="8"/>
        <v>61.136828506836046</v>
      </c>
      <c r="K9" s="18">
        <f t="shared" si="9"/>
        <v>-0.47094965107478992</v>
      </c>
      <c r="L9" s="26">
        <v>25.23</v>
      </c>
      <c r="M9" s="24">
        <v>25.05</v>
      </c>
      <c r="N9" s="59">
        <f t="shared" si="3"/>
        <v>25.14</v>
      </c>
      <c r="O9" s="57">
        <f t="shared" si="4"/>
        <v>54.233631754934741</v>
      </c>
      <c r="P9" s="18">
        <f t="shared" si="10"/>
        <v>-0.58928823299770416</v>
      </c>
      <c r="Q9" s="26">
        <v>26.99</v>
      </c>
      <c r="R9" s="24">
        <v>26.65</v>
      </c>
      <c r="S9" s="59">
        <f t="shared" si="5"/>
        <v>26.82</v>
      </c>
      <c r="T9" s="57">
        <f t="shared" si="6"/>
        <v>57.857836263617727</v>
      </c>
      <c r="U9" s="18">
        <f t="shared" si="11"/>
        <v>-0.53491784881547166</v>
      </c>
    </row>
    <row r="10" spans="1:27" ht="15.6" x14ac:dyDescent="0.3">
      <c r="A10" s="15">
        <v>105</v>
      </c>
      <c r="B10" s="26">
        <v>32.229999999999997</v>
      </c>
      <c r="C10" s="24">
        <v>32.25</v>
      </c>
      <c r="D10" s="23">
        <f t="shared" si="0"/>
        <v>32.239999999999995</v>
      </c>
      <c r="E10" s="19">
        <f t="shared" si="1"/>
        <v>69.415437614382597</v>
      </c>
      <c r="F10" s="59">
        <f t="shared" si="7"/>
        <v>-0.34296476213288452</v>
      </c>
      <c r="G10" s="26">
        <v>26.33</v>
      </c>
      <c r="H10" s="24">
        <v>27.06</v>
      </c>
      <c r="I10" s="59">
        <f t="shared" si="2"/>
        <v>26.695</v>
      </c>
      <c r="J10" s="57">
        <f t="shared" si="8"/>
        <v>57.476585208310901</v>
      </c>
      <c r="K10" s="18">
        <f t="shared" si="9"/>
        <v>-0.53268644245203645</v>
      </c>
      <c r="L10" s="26">
        <v>23.6</v>
      </c>
      <c r="M10" s="24">
        <v>23.05</v>
      </c>
      <c r="N10" s="59">
        <f t="shared" si="3"/>
        <v>23.325000000000003</v>
      </c>
      <c r="O10" s="57">
        <f t="shared" si="4"/>
        <v>50.318196526804016</v>
      </c>
      <c r="P10" s="18">
        <f t="shared" si="10"/>
        <v>-0.66422268942639784</v>
      </c>
      <c r="Q10" s="26">
        <v>25.94</v>
      </c>
      <c r="R10" s="24">
        <v>24.53</v>
      </c>
      <c r="S10" s="59">
        <f t="shared" si="5"/>
        <v>25.234999999999999</v>
      </c>
      <c r="T10" s="57">
        <f t="shared" si="6"/>
        <v>54.438571890842411</v>
      </c>
      <c r="U10" s="18">
        <f t="shared" si="11"/>
        <v>-0.59583380687677856</v>
      </c>
    </row>
    <row r="11" spans="1:27" ht="16.2" thickBot="1" x14ac:dyDescent="0.35">
      <c r="A11" s="49">
        <v>120</v>
      </c>
      <c r="B11" s="47">
        <v>31.64</v>
      </c>
      <c r="C11" s="36">
        <v>31.88</v>
      </c>
      <c r="D11" s="45">
        <f t="shared" si="0"/>
        <v>31.759999999999998</v>
      </c>
      <c r="E11" s="43">
        <f t="shared" si="1"/>
        <v>68.381957153622551</v>
      </c>
      <c r="F11" s="60">
        <f t="shared" si="7"/>
        <v>-0.35796504339237706</v>
      </c>
      <c r="G11" s="47">
        <v>24.31</v>
      </c>
      <c r="H11" s="36">
        <v>24.94</v>
      </c>
      <c r="I11" s="60">
        <f t="shared" si="2"/>
        <v>24.625</v>
      </c>
      <c r="J11" s="58">
        <f t="shared" si="8"/>
        <v>53.019700721283236</v>
      </c>
      <c r="K11" s="35">
        <f t="shared" si="9"/>
        <v>-0.61340053734603339</v>
      </c>
      <c r="L11" s="47">
        <v>21.12</v>
      </c>
      <c r="M11" s="36">
        <v>20.9</v>
      </c>
      <c r="N11" s="60">
        <f t="shared" si="3"/>
        <v>21.009999999999998</v>
      </c>
      <c r="O11" s="58">
        <f t="shared" si="4"/>
        <v>45.324129004422389</v>
      </c>
      <c r="P11" s="35">
        <f t="shared" si="10"/>
        <v>-0.76874992130289665</v>
      </c>
      <c r="Q11" s="47">
        <v>22.93</v>
      </c>
      <c r="R11" s="36">
        <v>23.26</v>
      </c>
      <c r="S11" s="60">
        <f t="shared" si="5"/>
        <v>23.094999999999999</v>
      </c>
      <c r="T11" s="58">
        <f t="shared" si="6"/>
        <v>49.8220256714486</v>
      </c>
      <c r="U11" s="35">
        <f t="shared" si="11"/>
        <v>-0.68444958278643553</v>
      </c>
    </row>
    <row r="12" spans="1:27" ht="15.6" x14ac:dyDescent="0.3">
      <c r="B12" s="29"/>
      <c r="C12" s="29"/>
      <c r="D12" s="69"/>
      <c r="E12" s="67"/>
      <c r="F12" s="29"/>
      <c r="G12" s="29"/>
      <c r="H12" s="28"/>
    </row>
    <row r="15" spans="1:27" ht="16.2" thickBot="1" x14ac:dyDescent="0.35">
      <c r="A15" s="153" t="s">
        <v>14</v>
      </c>
      <c r="B15" s="15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6.2" thickBot="1" x14ac:dyDescent="0.35">
      <c r="A16" s="149" t="s">
        <v>6</v>
      </c>
      <c r="B16" s="146" t="s">
        <v>19</v>
      </c>
      <c r="C16" s="148"/>
      <c r="D16" s="148"/>
      <c r="E16" s="148"/>
      <c r="F16" s="147"/>
      <c r="G16" s="146" t="s">
        <v>20</v>
      </c>
      <c r="H16" s="148"/>
      <c r="I16" s="148"/>
      <c r="J16" s="148"/>
      <c r="K16" s="147"/>
      <c r="L16" s="146" t="s">
        <v>21</v>
      </c>
      <c r="M16" s="148"/>
      <c r="N16" s="148"/>
      <c r="O16" s="148"/>
      <c r="P16" s="147"/>
      <c r="Q16" s="146" t="s">
        <v>22</v>
      </c>
      <c r="R16" s="148"/>
      <c r="S16" s="148"/>
      <c r="T16" s="148"/>
      <c r="U16" s="148"/>
    </row>
    <row r="17" spans="1:27" ht="18.600000000000001" thickBot="1" x14ac:dyDescent="0.35">
      <c r="A17" s="150"/>
      <c r="B17" s="146" t="s">
        <v>53</v>
      </c>
      <c r="C17" s="147"/>
      <c r="D17" s="54" t="s">
        <v>4</v>
      </c>
      <c r="E17" s="71" t="s">
        <v>5</v>
      </c>
      <c r="F17" s="71" t="s">
        <v>10</v>
      </c>
      <c r="G17" s="146" t="s">
        <v>53</v>
      </c>
      <c r="H17" s="147"/>
      <c r="I17" s="54" t="s">
        <v>4</v>
      </c>
      <c r="J17" s="71" t="s">
        <v>5</v>
      </c>
      <c r="K17" s="71" t="s">
        <v>10</v>
      </c>
      <c r="L17" s="146" t="s">
        <v>53</v>
      </c>
      <c r="M17" s="147"/>
      <c r="N17" s="54" t="s">
        <v>4</v>
      </c>
      <c r="O17" s="71" t="s">
        <v>5</v>
      </c>
      <c r="P17" s="71" t="s">
        <v>10</v>
      </c>
      <c r="Q17" s="146" t="s">
        <v>53</v>
      </c>
      <c r="R17" s="147"/>
      <c r="S17" s="54" t="s">
        <v>4</v>
      </c>
      <c r="T17" s="71" t="s">
        <v>5</v>
      </c>
      <c r="U17" s="71" t="s">
        <v>10</v>
      </c>
    </row>
    <row r="18" spans="1:27" s="85" customFormat="1" ht="15.6" x14ac:dyDescent="0.3">
      <c r="A18" s="81">
        <v>-45</v>
      </c>
      <c r="B18" s="24">
        <v>46.56</v>
      </c>
      <c r="C18" s="24">
        <v>47.08</v>
      </c>
      <c r="D18" s="23">
        <f>(B18+C18)/2</f>
        <v>46.82</v>
      </c>
      <c r="E18" s="20">
        <f t="shared" ref="E18:E26" si="12">100-((D$18-D18)/D$18)*100</f>
        <v>100</v>
      </c>
      <c r="F18" s="20"/>
      <c r="G18" s="24">
        <v>46.56</v>
      </c>
      <c r="H18" s="24">
        <v>47.08</v>
      </c>
      <c r="I18" s="23">
        <f>(G18+H18)/2</f>
        <v>46.82</v>
      </c>
      <c r="J18" s="20">
        <f t="shared" ref="J18:J26" si="13">100-((I$18-I18)/I$18)*100</f>
        <v>100</v>
      </c>
      <c r="K18" s="20"/>
      <c r="L18" s="24">
        <v>46.56</v>
      </c>
      <c r="M18" s="24">
        <v>47.08</v>
      </c>
      <c r="N18" s="23">
        <f>(L18+M18)/2</f>
        <v>46.82</v>
      </c>
      <c r="O18" s="20">
        <f t="shared" ref="O18:O26" si="14">100-((N$18-N18)/N$18)*100</f>
        <v>100</v>
      </c>
      <c r="P18" s="20"/>
      <c r="Q18" s="24">
        <v>46.56</v>
      </c>
      <c r="R18" s="24">
        <v>47.08</v>
      </c>
      <c r="S18" s="23">
        <f>(Q18+R18)/2</f>
        <v>46.82</v>
      </c>
      <c r="T18" s="20">
        <f t="shared" ref="T18:T26" si="15">100-((S$18-S18)/S$18)*100</f>
        <v>100</v>
      </c>
      <c r="U18" s="20"/>
    </row>
    <row r="19" spans="1:27" ht="15.6" x14ac:dyDescent="0.3">
      <c r="A19" s="81">
        <v>-15</v>
      </c>
      <c r="B19" s="24">
        <v>46.34</v>
      </c>
      <c r="C19" s="24">
        <v>46.17</v>
      </c>
      <c r="D19" s="59">
        <f>(B19+C19)/2</f>
        <v>46.255000000000003</v>
      </c>
      <c r="E19" s="19">
        <f t="shared" si="12"/>
        <v>98.793250747543794</v>
      </c>
      <c r="F19" s="20"/>
      <c r="G19" s="24">
        <v>45.48</v>
      </c>
      <c r="H19" s="24">
        <v>45.52</v>
      </c>
      <c r="I19" s="59">
        <f>(G19+H19)/2</f>
        <v>45.5</v>
      </c>
      <c r="J19" s="19">
        <f t="shared" si="13"/>
        <v>97.180692011960701</v>
      </c>
      <c r="K19" s="20"/>
      <c r="L19" s="24">
        <v>44.2</v>
      </c>
      <c r="M19" s="24">
        <v>43.87</v>
      </c>
      <c r="N19" s="59">
        <f>(L19+M19)/2</f>
        <v>44.034999999999997</v>
      </c>
      <c r="O19" s="19">
        <f t="shared" si="14"/>
        <v>94.051687313114044</v>
      </c>
      <c r="P19" s="20"/>
      <c r="Q19" s="24">
        <v>44</v>
      </c>
      <c r="R19" s="24">
        <v>44.18</v>
      </c>
      <c r="S19" s="59">
        <f>(Q19+R19)/2</f>
        <v>44.09</v>
      </c>
      <c r="T19" s="19">
        <f t="shared" si="15"/>
        <v>94.169158479282359</v>
      </c>
      <c r="U19" s="20"/>
    </row>
    <row r="20" spans="1:27" ht="15.6" x14ac:dyDescent="0.3">
      <c r="A20" s="81">
        <v>0</v>
      </c>
      <c r="B20" s="17">
        <v>46.06</v>
      </c>
      <c r="C20" s="17">
        <v>46.16</v>
      </c>
      <c r="D20" s="59">
        <f t="shared" ref="D20:D26" si="16">(B20+C20)/2</f>
        <v>46.11</v>
      </c>
      <c r="E20" s="72">
        <f t="shared" si="12"/>
        <v>98.483554036736436</v>
      </c>
      <c r="F20" s="18">
        <f>LN(D20/D$20)</f>
        <v>0</v>
      </c>
      <c r="G20" s="17">
        <v>45.35</v>
      </c>
      <c r="H20" s="17">
        <v>45.66</v>
      </c>
      <c r="I20" s="59">
        <f t="shared" ref="I20:I26" si="17">(G20+H20)/2</f>
        <v>45.504999999999995</v>
      </c>
      <c r="J20" s="72">
        <f t="shared" si="13"/>
        <v>97.191371208885087</v>
      </c>
      <c r="K20" s="18">
        <f>LN(I20/I$20)</f>
        <v>0</v>
      </c>
      <c r="L20" s="17">
        <v>44.88</v>
      </c>
      <c r="M20" s="17">
        <v>44.06</v>
      </c>
      <c r="N20" s="59">
        <f t="shared" ref="N20:N26" si="18">(L20+M20)/2</f>
        <v>44.47</v>
      </c>
      <c r="O20" s="72">
        <f t="shared" si="14"/>
        <v>94.980777445536091</v>
      </c>
      <c r="P20" s="18">
        <f>LN(N20/N$20)</f>
        <v>0</v>
      </c>
      <c r="Q20" s="17">
        <v>44.45</v>
      </c>
      <c r="R20" s="17">
        <v>44.65</v>
      </c>
      <c r="S20" s="59">
        <f t="shared" ref="S20:S26" si="19">(Q20+R20)/2</f>
        <v>44.55</v>
      </c>
      <c r="T20" s="72">
        <f t="shared" si="15"/>
        <v>95.151644596326349</v>
      </c>
      <c r="U20" s="18">
        <f>LN(S20/S$20)</f>
        <v>0</v>
      </c>
    </row>
    <row r="21" spans="1:27" ht="15.6" x14ac:dyDescent="0.3">
      <c r="A21" s="81">
        <v>15</v>
      </c>
      <c r="B21" s="24">
        <v>39.770000000000003</v>
      </c>
      <c r="C21" s="24">
        <v>39.03</v>
      </c>
      <c r="D21" s="59">
        <f t="shared" si="16"/>
        <v>39.400000000000006</v>
      </c>
      <c r="E21" s="19">
        <f t="shared" si="12"/>
        <v>84.152071764203342</v>
      </c>
      <c r="F21" s="18">
        <f t="shared" ref="F21:F26" si="20">LN(D21/D$20)</f>
        <v>-0.15726402991472596</v>
      </c>
      <c r="G21" s="24">
        <v>38.72</v>
      </c>
      <c r="H21" s="24">
        <v>38.64</v>
      </c>
      <c r="I21" s="59">
        <f t="shared" si="17"/>
        <v>38.68</v>
      </c>
      <c r="J21" s="19">
        <f t="shared" si="13"/>
        <v>82.614267407090978</v>
      </c>
      <c r="K21" s="18">
        <f t="shared" ref="K21:K26" si="21">LN(I21/I$20)</f>
        <v>-0.16249953944422535</v>
      </c>
      <c r="L21" s="24">
        <v>39.549999999999997</v>
      </c>
      <c r="M21" s="24">
        <v>39.020000000000003</v>
      </c>
      <c r="N21" s="59">
        <f t="shared" si="18"/>
        <v>39.284999999999997</v>
      </c>
      <c r="O21" s="19">
        <f t="shared" si="14"/>
        <v>83.906450234942326</v>
      </c>
      <c r="P21" s="18">
        <f t="shared" ref="P21:P26" si="22">LN(N21/N$20)</f>
        <v>-0.12397203789482017</v>
      </c>
      <c r="Q21" s="24">
        <v>38.96</v>
      </c>
      <c r="R21" s="24">
        <v>38.72</v>
      </c>
      <c r="S21" s="59">
        <f t="shared" si="19"/>
        <v>38.840000000000003</v>
      </c>
      <c r="T21" s="19">
        <f t="shared" si="15"/>
        <v>82.956001708671522</v>
      </c>
      <c r="U21" s="18">
        <f t="shared" ref="U21:U26" si="23">LN(S21/S$20)</f>
        <v>-0.13716151049369396</v>
      </c>
    </row>
    <row r="22" spans="1:27" ht="15.6" x14ac:dyDescent="0.3">
      <c r="A22" s="81">
        <v>30</v>
      </c>
      <c r="B22" s="24">
        <v>35.25</v>
      </c>
      <c r="C22" s="24">
        <v>35.75</v>
      </c>
      <c r="D22" s="59">
        <f t="shared" si="16"/>
        <v>35.5</v>
      </c>
      <c r="E22" s="19">
        <f t="shared" si="12"/>
        <v>75.822298163178132</v>
      </c>
      <c r="F22" s="18">
        <f t="shared" si="20"/>
        <v>-0.26149714973724408</v>
      </c>
      <c r="G22" s="24">
        <v>37.44</v>
      </c>
      <c r="H22" s="24">
        <v>36.69</v>
      </c>
      <c r="I22" s="59">
        <f t="shared" si="17"/>
        <v>37.064999999999998</v>
      </c>
      <c r="J22" s="19">
        <f t="shared" si="13"/>
        <v>79.164886800512591</v>
      </c>
      <c r="K22" s="18">
        <f t="shared" si="21"/>
        <v>-0.20514908192063588</v>
      </c>
      <c r="L22" s="24">
        <v>37.520000000000003</v>
      </c>
      <c r="M22" s="24">
        <v>37.15</v>
      </c>
      <c r="N22" s="59">
        <f t="shared" si="18"/>
        <v>37.335000000000001</v>
      </c>
      <c r="O22" s="19">
        <f t="shared" si="14"/>
        <v>79.741563434429736</v>
      </c>
      <c r="P22" s="18">
        <f t="shared" si="22"/>
        <v>-0.17488358003493998</v>
      </c>
      <c r="Q22" s="24">
        <v>34.85</v>
      </c>
      <c r="R22" s="24">
        <v>35.17</v>
      </c>
      <c r="S22" s="59">
        <f t="shared" si="19"/>
        <v>35.010000000000005</v>
      </c>
      <c r="T22" s="19">
        <f t="shared" si="15"/>
        <v>74.775736864587799</v>
      </c>
      <c r="U22" s="18">
        <f t="shared" si="23"/>
        <v>-0.24097841895024377</v>
      </c>
    </row>
    <row r="23" spans="1:27" ht="15.6" x14ac:dyDescent="0.3">
      <c r="A23" s="81">
        <v>60</v>
      </c>
      <c r="B23" s="24">
        <v>29.38</v>
      </c>
      <c r="C23" s="24">
        <v>29.68</v>
      </c>
      <c r="D23" s="59">
        <f t="shared" si="16"/>
        <v>29.53</v>
      </c>
      <c r="E23" s="19">
        <f t="shared" si="12"/>
        <v>63.071337035454938</v>
      </c>
      <c r="F23" s="18">
        <f t="shared" si="20"/>
        <v>-0.44562315046278278</v>
      </c>
      <c r="G23" s="24">
        <v>30.78</v>
      </c>
      <c r="H23" s="24">
        <v>30.65</v>
      </c>
      <c r="I23" s="59">
        <f t="shared" si="17"/>
        <v>30.715</v>
      </c>
      <c r="J23" s="19">
        <f t="shared" si="13"/>
        <v>65.602306706535671</v>
      </c>
      <c r="K23" s="18">
        <f t="shared" si="21"/>
        <v>-0.39307107541342823</v>
      </c>
      <c r="L23" s="24">
        <v>30.41</v>
      </c>
      <c r="M23" s="24">
        <v>30.15</v>
      </c>
      <c r="N23" s="59">
        <f t="shared" si="18"/>
        <v>30.28</v>
      </c>
      <c r="O23" s="19">
        <f t="shared" si="14"/>
        <v>64.673216574113638</v>
      </c>
      <c r="P23" s="18">
        <f t="shared" si="22"/>
        <v>-0.38432737595335703</v>
      </c>
      <c r="Q23" s="24">
        <v>30.66</v>
      </c>
      <c r="R23" s="24">
        <v>30.15</v>
      </c>
      <c r="S23" s="59">
        <f t="shared" si="19"/>
        <v>30.405000000000001</v>
      </c>
      <c r="T23" s="19">
        <f t="shared" si="15"/>
        <v>64.940196497223411</v>
      </c>
      <c r="U23" s="18">
        <f t="shared" si="23"/>
        <v>-0.38200508534474514</v>
      </c>
    </row>
    <row r="24" spans="1:27" ht="15.6" x14ac:dyDescent="0.3">
      <c r="A24" s="81">
        <v>90</v>
      </c>
      <c r="B24" s="24">
        <v>24.44</v>
      </c>
      <c r="C24" s="24">
        <v>24.01</v>
      </c>
      <c r="D24" s="59">
        <f t="shared" si="16"/>
        <v>24.225000000000001</v>
      </c>
      <c r="E24" s="19">
        <f t="shared" si="12"/>
        <v>51.740709098675779</v>
      </c>
      <c r="F24" s="18">
        <f t="shared" si="20"/>
        <v>-0.64364468844178413</v>
      </c>
      <c r="G24" s="24">
        <v>25.77</v>
      </c>
      <c r="H24" s="24">
        <v>25.28</v>
      </c>
      <c r="I24" s="59">
        <f t="shared" si="17"/>
        <v>25.524999999999999</v>
      </c>
      <c r="J24" s="19">
        <f t="shared" si="13"/>
        <v>54.517300299017514</v>
      </c>
      <c r="K24" s="18">
        <f t="shared" si="21"/>
        <v>-0.57816384597858961</v>
      </c>
      <c r="L24" s="24">
        <v>25.91</v>
      </c>
      <c r="M24" s="24">
        <v>25.86</v>
      </c>
      <c r="N24" s="59">
        <f t="shared" si="18"/>
        <v>25.884999999999998</v>
      </c>
      <c r="O24" s="19">
        <f t="shared" si="14"/>
        <v>55.286202477573681</v>
      </c>
      <c r="P24" s="18">
        <f t="shared" si="22"/>
        <v>-0.54115115416874038</v>
      </c>
      <c r="Q24" s="24">
        <v>25.7</v>
      </c>
      <c r="R24" s="24">
        <v>25.87</v>
      </c>
      <c r="S24" s="59">
        <f t="shared" si="19"/>
        <v>25.785</v>
      </c>
      <c r="T24" s="19">
        <f t="shared" si="15"/>
        <v>55.072618539085859</v>
      </c>
      <c r="U24" s="18">
        <f t="shared" si="23"/>
        <v>-0.54681922641389591</v>
      </c>
    </row>
    <row r="25" spans="1:27" ht="15.6" x14ac:dyDescent="0.3">
      <c r="A25" s="81">
        <v>105</v>
      </c>
      <c r="B25" s="24">
        <v>22.48</v>
      </c>
      <c r="C25" s="24">
        <v>22.73</v>
      </c>
      <c r="D25" s="59">
        <f t="shared" si="16"/>
        <v>22.605</v>
      </c>
      <c r="E25" s="19">
        <f t="shared" si="12"/>
        <v>48.280649295173006</v>
      </c>
      <c r="F25" s="18">
        <f t="shared" si="20"/>
        <v>-0.71285872547204565</v>
      </c>
      <c r="G25" s="24">
        <v>23.23</v>
      </c>
      <c r="H25" s="24">
        <v>24.01</v>
      </c>
      <c r="I25" s="59">
        <f t="shared" si="17"/>
        <v>23.62</v>
      </c>
      <c r="J25" s="19">
        <f t="shared" si="13"/>
        <v>50.448526270824431</v>
      </c>
      <c r="K25" s="18">
        <f t="shared" si="21"/>
        <v>-0.65572839926010273</v>
      </c>
      <c r="L25" s="24">
        <v>23.58</v>
      </c>
      <c r="M25" s="24">
        <v>23.32</v>
      </c>
      <c r="N25" s="59">
        <f t="shared" si="18"/>
        <v>23.45</v>
      </c>
      <c r="O25" s="19">
        <f t="shared" si="14"/>
        <v>50.085433575395129</v>
      </c>
      <c r="P25" s="18">
        <f t="shared" si="22"/>
        <v>-0.63994430963031668</v>
      </c>
      <c r="Q25" s="24">
        <v>23.11</v>
      </c>
      <c r="R25" s="24">
        <v>23.9</v>
      </c>
      <c r="S25" s="59">
        <f t="shared" si="19"/>
        <v>23.504999999999999</v>
      </c>
      <c r="T25" s="19">
        <f t="shared" si="15"/>
        <v>50.20290474156343</v>
      </c>
      <c r="U25" s="18">
        <f t="shared" si="23"/>
        <v>-0.63939898944072437</v>
      </c>
    </row>
    <row r="26" spans="1:27" ht="16.2" thickBot="1" x14ac:dyDescent="0.35">
      <c r="A26" s="6">
        <v>120</v>
      </c>
      <c r="B26" s="36">
        <v>20.3</v>
      </c>
      <c r="C26" s="36">
        <v>20.93</v>
      </c>
      <c r="D26" s="60">
        <f t="shared" si="16"/>
        <v>20.615000000000002</v>
      </c>
      <c r="E26" s="43">
        <f t="shared" si="12"/>
        <v>44.030328919265273</v>
      </c>
      <c r="F26" s="35">
        <f t="shared" si="20"/>
        <v>-0.80501088005975063</v>
      </c>
      <c r="G26" s="36">
        <v>21.34</v>
      </c>
      <c r="H26" s="36">
        <v>21.54</v>
      </c>
      <c r="I26" s="60">
        <f t="shared" si="17"/>
        <v>21.439999999999998</v>
      </c>
      <c r="J26" s="43">
        <f t="shared" si="13"/>
        <v>45.792396411789824</v>
      </c>
      <c r="K26" s="35">
        <f t="shared" si="21"/>
        <v>-0.75256387382671774</v>
      </c>
      <c r="L26" s="36">
        <v>21.59</v>
      </c>
      <c r="M26" s="36">
        <v>21.44</v>
      </c>
      <c r="N26" s="60">
        <f t="shared" si="18"/>
        <v>21.515000000000001</v>
      </c>
      <c r="O26" s="43">
        <f t="shared" si="14"/>
        <v>45.952584365655703</v>
      </c>
      <c r="P26" s="35">
        <f t="shared" si="22"/>
        <v>-0.72606443823204214</v>
      </c>
      <c r="Q26" s="36">
        <v>21.97</v>
      </c>
      <c r="R26" s="36">
        <v>22.13</v>
      </c>
      <c r="S26" s="60">
        <f t="shared" si="19"/>
        <v>22.049999999999997</v>
      </c>
      <c r="T26" s="43">
        <f t="shared" si="15"/>
        <v>47.095258436565565</v>
      </c>
      <c r="U26" s="35">
        <f t="shared" si="23"/>
        <v>-0.70329955202396344</v>
      </c>
    </row>
    <row r="27" spans="1:27" ht="15.6" x14ac:dyDescent="0.3">
      <c r="N27" s="29"/>
      <c r="O27" s="29"/>
    </row>
    <row r="28" spans="1:27" ht="15.6" x14ac:dyDescent="0.3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15.6" x14ac:dyDescent="0.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ht="16.2" thickBot="1" x14ac:dyDescent="0.35">
      <c r="A30" s="153" t="s">
        <v>15</v>
      </c>
      <c r="B30" s="1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ht="16.2" thickBot="1" x14ac:dyDescent="0.35">
      <c r="A31" s="149" t="s">
        <v>6</v>
      </c>
      <c r="B31" s="146" t="s">
        <v>19</v>
      </c>
      <c r="C31" s="148"/>
      <c r="D31" s="148"/>
      <c r="E31" s="148"/>
      <c r="F31" s="147"/>
      <c r="G31" s="146" t="s">
        <v>20</v>
      </c>
      <c r="H31" s="148"/>
      <c r="I31" s="148"/>
      <c r="J31" s="148"/>
      <c r="K31" s="147"/>
      <c r="L31" s="146" t="s">
        <v>21</v>
      </c>
      <c r="M31" s="148"/>
      <c r="N31" s="148"/>
      <c r="O31" s="148"/>
      <c r="P31" s="147"/>
      <c r="Q31" s="146" t="s">
        <v>22</v>
      </c>
      <c r="R31" s="148"/>
      <c r="S31" s="148"/>
      <c r="T31" s="148"/>
      <c r="U31" s="147"/>
    </row>
    <row r="32" spans="1:27" ht="18.600000000000001" thickBot="1" x14ac:dyDescent="0.35">
      <c r="A32" s="150"/>
      <c r="B32" s="146" t="s">
        <v>53</v>
      </c>
      <c r="C32" s="147"/>
      <c r="D32" s="4" t="s">
        <v>4</v>
      </c>
      <c r="E32" s="2" t="s">
        <v>5</v>
      </c>
      <c r="F32" s="2" t="s">
        <v>10</v>
      </c>
      <c r="G32" s="146" t="s">
        <v>53</v>
      </c>
      <c r="H32" s="147"/>
      <c r="I32" s="4" t="s">
        <v>4</v>
      </c>
      <c r="J32" s="2" t="s">
        <v>5</v>
      </c>
      <c r="K32" s="2" t="s">
        <v>10</v>
      </c>
      <c r="L32" s="146" t="s">
        <v>53</v>
      </c>
      <c r="M32" s="147"/>
      <c r="N32" s="4" t="s">
        <v>4</v>
      </c>
      <c r="O32" s="2" t="s">
        <v>5</v>
      </c>
      <c r="P32" s="2" t="s">
        <v>10</v>
      </c>
      <c r="Q32" s="146" t="s">
        <v>53</v>
      </c>
      <c r="R32" s="147"/>
      <c r="S32" s="4" t="s">
        <v>4</v>
      </c>
      <c r="T32" s="2" t="s">
        <v>5</v>
      </c>
      <c r="U32" s="2" t="s">
        <v>10</v>
      </c>
    </row>
    <row r="33" spans="1:21" ht="15.6" x14ac:dyDescent="0.3">
      <c r="A33" s="15">
        <v>-30</v>
      </c>
      <c r="B33" s="1">
        <v>46.62</v>
      </c>
      <c r="C33" s="8">
        <v>46.45</v>
      </c>
      <c r="D33" s="12">
        <f>(B33+C33)/2</f>
        <v>46.534999999999997</v>
      </c>
      <c r="E33" s="86">
        <f>100-((D$33-D33)/D$33)*100</f>
        <v>100</v>
      </c>
      <c r="F33" s="3"/>
      <c r="G33" s="1">
        <v>46.62</v>
      </c>
      <c r="H33" s="8">
        <v>46.45</v>
      </c>
      <c r="I33" s="12">
        <f>(G33+H33)/2</f>
        <v>46.534999999999997</v>
      </c>
      <c r="J33" s="86">
        <f>100-((I$33-I33)/I$33)*100</f>
        <v>100</v>
      </c>
      <c r="K33" s="3"/>
      <c r="L33" s="1">
        <v>46.62</v>
      </c>
      <c r="M33" s="8">
        <v>46.45</v>
      </c>
      <c r="N33" s="12">
        <f>(L33+M33)/2</f>
        <v>46.534999999999997</v>
      </c>
      <c r="O33" s="10">
        <f t="shared" ref="O33:O40" si="24">100-((N$33-N33)/N$33)*100</f>
        <v>100</v>
      </c>
      <c r="P33" s="3"/>
      <c r="Q33" s="1">
        <v>47.96</v>
      </c>
      <c r="R33" s="8">
        <v>47.78</v>
      </c>
      <c r="S33" s="12">
        <f>(Q33+R33)/2</f>
        <v>47.870000000000005</v>
      </c>
      <c r="T33" s="86">
        <f t="shared" ref="T33:T40" si="25">100-((S$33-S33)/S$33)*100</f>
        <v>100</v>
      </c>
      <c r="U33" s="3"/>
    </row>
    <row r="34" spans="1:21" ht="15.6" x14ac:dyDescent="0.3">
      <c r="A34" s="15">
        <v>0</v>
      </c>
      <c r="B34" s="16">
        <v>46.12</v>
      </c>
      <c r="C34" s="17">
        <v>45.1</v>
      </c>
      <c r="D34" s="23">
        <f t="shared" ref="D34:D40" si="26">(B34+C34)/2</f>
        <v>45.61</v>
      </c>
      <c r="E34" s="87">
        <f t="shared" ref="E34:E40" si="27">100-((D$33-D34)/D$33)*100</f>
        <v>98.012248844955423</v>
      </c>
      <c r="F34" s="18">
        <f>LN(D34/D$34)</f>
        <v>0</v>
      </c>
      <c r="G34" s="16">
        <v>44.73</v>
      </c>
      <c r="H34" s="17">
        <v>44.33</v>
      </c>
      <c r="I34" s="23">
        <f t="shared" ref="I34:I40" si="28">(G34+H34)/2</f>
        <v>44.53</v>
      </c>
      <c r="J34" s="87">
        <f t="shared" ref="J34:J40" si="29">100-((I$33-I34)/I$33)*100</f>
        <v>95.691415063930378</v>
      </c>
      <c r="K34" s="18">
        <f t="shared" ref="K34:K40" si="30">LN(I34/I$34)</f>
        <v>0</v>
      </c>
      <c r="L34" s="16">
        <v>45.39</v>
      </c>
      <c r="M34" s="17">
        <v>45.4</v>
      </c>
      <c r="N34" s="23">
        <f t="shared" ref="N34:N40" si="31">(L34+M34)/2</f>
        <v>45.394999999999996</v>
      </c>
      <c r="O34" s="19">
        <f t="shared" si="24"/>
        <v>97.550231008918018</v>
      </c>
      <c r="P34" s="18">
        <f t="shared" ref="P34:P40" si="32">LN(N34/N$34)</f>
        <v>0</v>
      </c>
      <c r="Q34" s="16">
        <v>45.68</v>
      </c>
      <c r="R34" s="17">
        <v>45.36</v>
      </c>
      <c r="S34" s="23">
        <f t="shared" ref="S34:S40" si="33">(Q34+R34)/2</f>
        <v>45.519999999999996</v>
      </c>
      <c r="T34" s="87">
        <f t="shared" si="25"/>
        <v>95.090871109254209</v>
      </c>
      <c r="U34" s="18">
        <f t="shared" ref="U34:U40" si="34">LN(S34/S$34)</f>
        <v>0</v>
      </c>
    </row>
    <row r="35" spans="1:21" ht="15.6" x14ac:dyDescent="0.3">
      <c r="A35" s="15">
        <v>15</v>
      </c>
      <c r="B35" s="26">
        <v>39.22</v>
      </c>
      <c r="C35" s="24">
        <v>39.25</v>
      </c>
      <c r="D35" s="23">
        <f t="shared" si="26"/>
        <v>39.234999999999999</v>
      </c>
      <c r="E35" s="87">
        <f t="shared" si="27"/>
        <v>84.312882776404862</v>
      </c>
      <c r="F35" s="18">
        <f t="shared" ref="F35:F40" si="35">LN(D35/D$34)</f>
        <v>-0.15055778514417259</v>
      </c>
      <c r="G35" s="26">
        <v>40.950000000000003</v>
      </c>
      <c r="H35" s="24">
        <v>40.770000000000003</v>
      </c>
      <c r="I35" s="23">
        <f t="shared" si="28"/>
        <v>40.86</v>
      </c>
      <c r="J35" s="87">
        <f t="shared" si="29"/>
        <v>87.804878048780495</v>
      </c>
      <c r="K35" s="18">
        <f t="shared" si="30"/>
        <v>-8.6011529944135023E-2</v>
      </c>
      <c r="L35" s="26">
        <v>39.74</v>
      </c>
      <c r="M35" s="24">
        <v>38.82</v>
      </c>
      <c r="N35" s="23">
        <f t="shared" si="31"/>
        <v>39.28</v>
      </c>
      <c r="O35" s="19">
        <f t="shared" si="24"/>
        <v>84.409584183947572</v>
      </c>
      <c r="P35" s="18">
        <f t="shared" si="32"/>
        <v>-0.14468648333745524</v>
      </c>
      <c r="Q35" s="26">
        <v>39.520000000000003</v>
      </c>
      <c r="R35" s="24">
        <v>39.28</v>
      </c>
      <c r="S35" s="23">
        <f t="shared" si="33"/>
        <v>39.400000000000006</v>
      </c>
      <c r="T35" s="87">
        <f t="shared" si="25"/>
        <v>82.306246083141843</v>
      </c>
      <c r="U35" s="18">
        <f t="shared" si="34"/>
        <v>-0.14438597351418705</v>
      </c>
    </row>
    <row r="36" spans="1:21" ht="15.6" x14ac:dyDescent="0.3">
      <c r="A36" s="15">
        <v>30</v>
      </c>
      <c r="B36" s="26">
        <v>36.08</v>
      </c>
      <c r="C36" s="24">
        <v>35.700000000000003</v>
      </c>
      <c r="D36" s="23">
        <f t="shared" si="26"/>
        <v>35.89</v>
      </c>
      <c r="E36" s="87">
        <f t="shared" si="27"/>
        <v>77.124744815730111</v>
      </c>
      <c r="F36" s="18">
        <f t="shared" si="35"/>
        <v>-0.23966828556409309</v>
      </c>
      <c r="G36" s="26">
        <v>36.24</v>
      </c>
      <c r="H36" s="24">
        <v>36.33</v>
      </c>
      <c r="I36" s="23">
        <f t="shared" si="28"/>
        <v>36.284999999999997</v>
      </c>
      <c r="J36" s="87">
        <f t="shared" si="29"/>
        <v>77.973568281938327</v>
      </c>
      <c r="K36" s="18">
        <f t="shared" si="30"/>
        <v>-0.20475868660351085</v>
      </c>
      <c r="L36" s="26">
        <v>35.700000000000003</v>
      </c>
      <c r="M36" s="24">
        <v>35.270000000000003</v>
      </c>
      <c r="N36" s="23">
        <f t="shared" si="31"/>
        <v>35.484999999999999</v>
      </c>
      <c r="O36" s="19">
        <f t="shared" si="24"/>
        <v>76.254432147845705</v>
      </c>
      <c r="P36" s="18">
        <f t="shared" si="32"/>
        <v>-0.24629189484677413</v>
      </c>
      <c r="Q36" s="26">
        <v>36.64</v>
      </c>
      <c r="R36" s="24">
        <v>36.270000000000003</v>
      </c>
      <c r="S36" s="23">
        <f t="shared" si="33"/>
        <v>36.454999999999998</v>
      </c>
      <c r="T36" s="87">
        <f t="shared" si="25"/>
        <v>76.154167537079587</v>
      </c>
      <c r="U36" s="18">
        <f t="shared" si="34"/>
        <v>-0.22207316655968184</v>
      </c>
    </row>
    <row r="37" spans="1:21" ht="15.6" x14ac:dyDescent="0.3">
      <c r="A37" s="15">
        <v>60</v>
      </c>
      <c r="B37" s="26">
        <v>30.19</v>
      </c>
      <c r="C37" s="24">
        <v>30.21</v>
      </c>
      <c r="D37" s="23">
        <f t="shared" si="26"/>
        <v>30.200000000000003</v>
      </c>
      <c r="E37" s="87">
        <f t="shared" si="27"/>
        <v>64.897389061996364</v>
      </c>
      <c r="F37" s="18">
        <f t="shared" si="35"/>
        <v>-0.412285066342785</v>
      </c>
      <c r="G37" s="26">
        <v>31.77</v>
      </c>
      <c r="H37" s="24">
        <v>31.83</v>
      </c>
      <c r="I37" s="23">
        <f t="shared" si="28"/>
        <v>31.799999999999997</v>
      </c>
      <c r="J37" s="87">
        <f t="shared" si="29"/>
        <v>68.33566133018158</v>
      </c>
      <c r="K37" s="18">
        <f t="shared" si="30"/>
        <v>-0.33669682954747987</v>
      </c>
      <c r="L37" s="26">
        <v>30.48</v>
      </c>
      <c r="M37" s="24">
        <v>30.5</v>
      </c>
      <c r="N37" s="23">
        <f t="shared" si="31"/>
        <v>30.490000000000002</v>
      </c>
      <c r="O37" s="19">
        <f t="shared" si="24"/>
        <v>65.520575910604919</v>
      </c>
      <c r="P37" s="18">
        <f t="shared" si="32"/>
        <v>-0.39800320582355686</v>
      </c>
      <c r="Q37" s="26">
        <v>30.96</v>
      </c>
      <c r="R37" s="24">
        <v>30.69</v>
      </c>
      <c r="S37" s="23">
        <f t="shared" si="33"/>
        <v>30.825000000000003</v>
      </c>
      <c r="T37" s="87">
        <f t="shared" si="25"/>
        <v>64.393148109463127</v>
      </c>
      <c r="U37" s="18">
        <f t="shared" si="34"/>
        <v>-0.38982574076766735</v>
      </c>
    </row>
    <row r="38" spans="1:21" ht="15.6" x14ac:dyDescent="0.3">
      <c r="A38" s="15">
        <v>90</v>
      </c>
      <c r="B38" s="26">
        <v>26.96</v>
      </c>
      <c r="C38" s="24">
        <v>26.96</v>
      </c>
      <c r="D38" s="23">
        <f t="shared" si="26"/>
        <v>26.96</v>
      </c>
      <c r="E38" s="87">
        <f t="shared" si="27"/>
        <v>57.934887718921246</v>
      </c>
      <c r="F38" s="18">
        <f t="shared" si="35"/>
        <v>-0.52577270467950266</v>
      </c>
      <c r="G38" s="26">
        <v>26.22</v>
      </c>
      <c r="H38" s="24">
        <v>26.62</v>
      </c>
      <c r="I38" s="23">
        <f t="shared" si="28"/>
        <v>26.42</v>
      </c>
      <c r="J38" s="87">
        <f t="shared" si="29"/>
        <v>56.774470828408738</v>
      </c>
      <c r="K38" s="18">
        <f t="shared" si="30"/>
        <v>-0.5220418202394318</v>
      </c>
      <c r="L38" s="26">
        <v>25.58</v>
      </c>
      <c r="M38" s="24">
        <v>25.94</v>
      </c>
      <c r="N38" s="23">
        <f t="shared" si="31"/>
        <v>25.759999999999998</v>
      </c>
      <c r="O38" s="19">
        <f t="shared" si="24"/>
        <v>55.356183517782313</v>
      </c>
      <c r="P38" s="18">
        <f t="shared" si="32"/>
        <v>-0.56657906558756754</v>
      </c>
      <c r="Q38" s="26">
        <v>26.28</v>
      </c>
      <c r="R38" s="24">
        <v>25.93</v>
      </c>
      <c r="S38" s="23">
        <f t="shared" si="33"/>
        <v>26.105</v>
      </c>
      <c r="T38" s="87">
        <f t="shared" si="25"/>
        <v>54.533110507624812</v>
      </c>
      <c r="U38" s="18">
        <f t="shared" si="34"/>
        <v>-0.55602492295555972</v>
      </c>
    </row>
    <row r="39" spans="1:21" ht="15.6" x14ac:dyDescent="0.3">
      <c r="A39" s="15">
        <v>105</v>
      </c>
      <c r="B39" s="26">
        <v>23.83</v>
      </c>
      <c r="C39" s="24">
        <v>23.69</v>
      </c>
      <c r="D39" s="23">
        <f t="shared" si="26"/>
        <v>23.759999999999998</v>
      </c>
      <c r="E39" s="87">
        <f t="shared" si="27"/>
        <v>51.058343182550772</v>
      </c>
      <c r="F39" s="18">
        <f t="shared" si="35"/>
        <v>-0.65212349622916499</v>
      </c>
      <c r="G39" s="26">
        <v>24.23</v>
      </c>
      <c r="H39" s="24">
        <v>24.44</v>
      </c>
      <c r="I39" s="23">
        <f t="shared" si="28"/>
        <v>24.335000000000001</v>
      </c>
      <c r="J39" s="87">
        <f t="shared" si="29"/>
        <v>52.293972278929843</v>
      </c>
      <c r="K39" s="18">
        <f t="shared" si="30"/>
        <v>-0.6042474760481934</v>
      </c>
      <c r="L39" s="26">
        <v>24</v>
      </c>
      <c r="M39" s="24">
        <v>23.51</v>
      </c>
      <c r="N39" s="23">
        <f t="shared" si="31"/>
        <v>23.755000000000003</v>
      </c>
      <c r="O39" s="19">
        <f t="shared" si="24"/>
        <v>51.047598581712698</v>
      </c>
      <c r="P39" s="18">
        <f t="shared" si="32"/>
        <v>-0.64760893218483562</v>
      </c>
      <c r="Q39" s="26">
        <v>24</v>
      </c>
      <c r="R39" s="24">
        <v>24.24</v>
      </c>
      <c r="S39" s="23">
        <f t="shared" si="33"/>
        <v>24.119999999999997</v>
      </c>
      <c r="T39" s="87">
        <f t="shared" si="25"/>
        <v>50.386463338207641</v>
      </c>
      <c r="U39" s="18">
        <f t="shared" si="34"/>
        <v>-0.63511041795909073</v>
      </c>
    </row>
    <row r="40" spans="1:21" ht="16.2" thickBot="1" x14ac:dyDescent="0.35">
      <c r="A40" s="49">
        <v>120</v>
      </c>
      <c r="B40" s="47">
        <v>22.13</v>
      </c>
      <c r="C40" s="36">
        <v>22.62</v>
      </c>
      <c r="D40" s="45">
        <f t="shared" si="26"/>
        <v>22.375</v>
      </c>
      <c r="E40" s="88">
        <f t="shared" si="27"/>
        <v>48.082088750402932</v>
      </c>
      <c r="F40" s="35">
        <f t="shared" si="35"/>
        <v>-0.71218272656268999</v>
      </c>
      <c r="G40" s="47">
        <v>22.18</v>
      </c>
      <c r="H40" s="36">
        <v>21.99</v>
      </c>
      <c r="I40" s="45">
        <f t="shared" si="28"/>
        <v>22.085000000000001</v>
      </c>
      <c r="J40" s="88">
        <f t="shared" si="29"/>
        <v>47.458901901794363</v>
      </c>
      <c r="K40" s="35">
        <f t="shared" si="30"/>
        <v>-0.70126447428512118</v>
      </c>
      <c r="L40" s="47">
        <v>20.87</v>
      </c>
      <c r="M40" s="36">
        <v>20.86</v>
      </c>
      <c r="N40" s="45">
        <f t="shared" si="31"/>
        <v>20.865000000000002</v>
      </c>
      <c r="O40" s="43">
        <f t="shared" si="24"/>
        <v>44.837219297303108</v>
      </c>
      <c r="P40" s="35">
        <f t="shared" si="32"/>
        <v>-0.77732885278020436</v>
      </c>
      <c r="Q40" s="47">
        <v>22</v>
      </c>
      <c r="R40" s="36">
        <v>22.06</v>
      </c>
      <c r="S40" s="45">
        <f t="shared" si="33"/>
        <v>22.03</v>
      </c>
      <c r="T40" s="88">
        <f t="shared" si="25"/>
        <v>46.020472111969909</v>
      </c>
      <c r="U40" s="35">
        <f t="shared" si="34"/>
        <v>-0.72574662900382358</v>
      </c>
    </row>
    <row r="44" spans="1:21" ht="15.6" x14ac:dyDescent="0.3">
      <c r="A44" s="154" t="s">
        <v>24</v>
      </c>
      <c r="B44" s="154"/>
      <c r="C44" s="94" t="s">
        <v>23</v>
      </c>
    </row>
    <row r="45" spans="1:21" ht="15" thickBot="1" x14ac:dyDescent="0.35"/>
    <row r="46" spans="1:21" ht="18.600000000000001" thickBot="1" x14ac:dyDescent="0.35">
      <c r="A46" s="116" t="s">
        <v>6</v>
      </c>
      <c r="B46" s="146" t="s">
        <v>53</v>
      </c>
      <c r="C46" s="147"/>
      <c r="D46" s="104" t="s">
        <v>4</v>
      </c>
      <c r="E46" s="71" t="s">
        <v>5</v>
      </c>
      <c r="F46" s="2" t="s">
        <v>10</v>
      </c>
      <c r="G46" s="2" t="s">
        <v>9</v>
      </c>
    </row>
    <row r="47" spans="1:21" ht="15.6" x14ac:dyDescent="0.3">
      <c r="A47" s="15">
        <v>-45</v>
      </c>
      <c r="B47" s="1">
        <v>46.84</v>
      </c>
      <c r="C47" s="8">
        <v>46.93</v>
      </c>
      <c r="D47" s="64">
        <f>(B47+C47)/2</f>
        <v>46.885000000000005</v>
      </c>
      <c r="E47" s="65">
        <f>100-((D47-D47)/D47)*100</f>
        <v>100</v>
      </c>
      <c r="F47" s="3"/>
      <c r="G47" s="3"/>
    </row>
    <row r="48" spans="1:21" ht="15.6" x14ac:dyDescent="0.3">
      <c r="A48" s="15">
        <v>-15</v>
      </c>
      <c r="B48" s="26">
        <v>46.5</v>
      </c>
      <c r="C48" s="24">
        <v>46.4</v>
      </c>
      <c r="D48" s="59">
        <f>(B48+C48)/2</f>
        <v>46.45</v>
      </c>
      <c r="E48" s="57">
        <f>100-((D47-D48)/D47)*100</f>
        <v>99.072197931108022</v>
      </c>
      <c r="F48" s="20"/>
      <c r="G48" s="20"/>
    </row>
    <row r="49" spans="1:7" ht="15.6" x14ac:dyDescent="0.3">
      <c r="A49" s="15">
        <v>0</v>
      </c>
      <c r="B49" s="16">
        <v>46.19</v>
      </c>
      <c r="C49" s="17">
        <v>46.61</v>
      </c>
      <c r="D49" s="59">
        <f t="shared" ref="D49:D55" si="36">(B49+C49)/2</f>
        <v>46.4</v>
      </c>
      <c r="E49" s="83">
        <f>100-((D47-D49)/D47)*100</f>
        <v>98.965554015143425</v>
      </c>
      <c r="F49" s="18">
        <f>LN(D49/D49)</f>
        <v>0</v>
      </c>
      <c r="G49" s="18">
        <f>E49/E$49</f>
        <v>1</v>
      </c>
    </row>
    <row r="50" spans="1:7" ht="15.6" x14ac:dyDescent="0.3">
      <c r="A50" s="15">
        <v>15</v>
      </c>
      <c r="B50" s="26">
        <v>41.52</v>
      </c>
      <c r="C50" s="24">
        <v>41.43</v>
      </c>
      <c r="D50" s="59">
        <f t="shared" si="36"/>
        <v>41.475000000000001</v>
      </c>
      <c r="E50" s="57">
        <f>100-((D47-D50)/D47)*100</f>
        <v>88.461128292630903</v>
      </c>
      <c r="F50" s="18">
        <f>LN(D50/D49)</f>
        <v>-0.11220862315570132</v>
      </c>
      <c r="G50" s="18">
        <f t="shared" ref="G50:G55" si="37">E50/E$49</f>
        <v>0.89385775862068972</v>
      </c>
    </row>
    <row r="51" spans="1:7" ht="15.6" x14ac:dyDescent="0.3">
      <c r="A51" s="15">
        <v>30</v>
      </c>
      <c r="B51" s="26">
        <v>37.130000000000003</v>
      </c>
      <c r="C51" s="24">
        <v>37.549999999999997</v>
      </c>
      <c r="D51" s="59">
        <f t="shared" si="36"/>
        <v>37.340000000000003</v>
      </c>
      <c r="E51" s="57">
        <f>100-((D47-D51)/D47)*100</f>
        <v>79.641676442358957</v>
      </c>
      <c r="F51" s="18">
        <f>LN(D51/D49)</f>
        <v>-0.21723432111863286</v>
      </c>
      <c r="G51" s="18">
        <f t="shared" si="37"/>
        <v>0.80474137931034484</v>
      </c>
    </row>
    <row r="52" spans="1:7" ht="15.6" x14ac:dyDescent="0.3">
      <c r="A52" s="15">
        <v>60</v>
      </c>
      <c r="B52" s="26">
        <v>31.85</v>
      </c>
      <c r="C52" s="24">
        <v>32.11</v>
      </c>
      <c r="D52" s="59">
        <f t="shared" si="36"/>
        <v>31.98</v>
      </c>
      <c r="E52" s="57">
        <f>100-((D47-D52)/D47)*100</f>
        <v>68.209448650954457</v>
      </c>
      <c r="F52" s="18">
        <f>LN(D52/D49)</f>
        <v>-0.37218875182640132</v>
      </c>
      <c r="G52" s="18">
        <f t="shared" si="37"/>
        <v>0.68922413793103454</v>
      </c>
    </row>
    <row r="53" spans="1:7" ht="15.6" x14ac:dyDescent="0.3">
      <c r="A53" s="15">
        <v>90</v>
      </c>
      <c r="B53" s="26">
        <v>26.92</v>
      </c>
      <c r="C53" s="24">
        <v>26.93</v>
      </c>
      <c r="D53" s="59">
        <f t="shared" si="36"/>
        <v>26.925000000000001</v>
      </c>
      <c r="E53" s="57">
        <f>100-((D47-D53)/D47)*100</f>
        <v>57.427748746933979</v>
      </c>
      <c r="F53" s="18">
        <f>LN(D53/D49)</f>
        <v>-0.54424423618975726</v>
      </c>
      <c r="G53" s="18">
        <f t="shared" si="37"/>
        <v>0.58028017241379304</v>
      </c>
    </row>
    <row r="54" spans="1:7" ht="15.6" x14ac:dyDescent="0.3">
      <c r="A54" s="15">
        <v>105</v>
      </c>
      <c r="B54" s="26">
        <v>24.7</v>
      </c>
      <c r="C54" s="24">
        <v>24.84</v>
      </c>
      <c r="D54" s="59">
        <f t="shared" si="36"/>
        <v>24.77</v>
      </c>
      <c r="E54" s="57">
        <f>100-((D47-D54)/D47)*100</f>
        <v>52.831395968859965</v>
      </c>
      <c r="F54" s="18">
        <f>LN(D54/D49)</f>
        <v>-0.62766621573094128</v>
      </c>
      <c r="G54" s="18">
        <f t="shared" si="37"/>
        <v>0.53383620689655165</v>
      </c>
    </row>
    <row r="55" spans="1:7" ht="16.2" thickBot="1" x14ac:dyDescent="0.35">
      <c r="A55" s="49">
        <v>120</v>
      </c>
      <c r="B55" s="47">
        <v>22.09</v>
      </c>
      <c r="C55" s="36">
        <v>22.45</v>
      </c>
      <c r="D55" s="60">
        <f t="shared" si="36"/>
        <v>22.27</v>
      </c>
      <c r="E55" s="58">
        <f>100-((D47-D55)/D47)*100</f>
        <v>47.49920017063026</v>
      </c>
      <c r="F55" s="35">
        <f>LN(D55/D49)</f>
        <v>-0.73405897796293329</v>
      </c>
      <c r="G55" s="35">
        <f t="shared" si="37"/>
        <v>0.47995689655172413</v>
      </c>
    </row>
  </sheetData>
  <mergeCells count="32">
    <mergeCell ref="A1:B1"/>
    <mergeCell ref="Q17:R17"/>
    <mergeCell ref="B3:C3"/>
    <mergeCell ref="G3:H3"/>
    <mergeCell ref="L3:M3"/>
    <mergeCell ref="Q3:R3"/>
    <mergeCell ref="A15:B15"/>
    <mergeCell ref="A2:A3"/>
    <mergeCell ref="B16:F16"/>
    <mergeCell ref="G16:K16"/>
    <mergeCell ref="Q31:U31"/>
    <mergeCell ref="B46:C46"/>
    <mergeCell ref="B2:F2"/>
    <mergeCell ref="G2:K2"/>
    <mergeCell ref="L2:P2"/>
    <mergeCell ref="Q2:U2"/>
    <mergeCell ref="L16:P16"/>
    <mergeCell ref="Q16:U16"/>
    <mergeCell ref="B32:C32"/>
    <mergeCell ref="G32:H32"/>
    <mergeCell ref="L32:M32"/>
    <mergeCell ref="Q32:R32"/>
    <mergeCell ref="L31:P31"/>
    <mergeCell ref="L17:M17"/>
    <mergeCell ref="A44:B44"/>
    <mergeCell ref="A16:A17"/>
    <mergeCell ref="A31:A32"/>
    <mergeCell ref="B31:F31"/>
    <mergeCell ref="G31:K31"/>
    <mergeCell ref="A30:B30"/>
    <mergeCell ref="B17:C17"/>
    <mergeCell ref="G17:H1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4A9DD-4CF2-4D89-907A-A2DFA18821AD}">
  <dimension ref="A1:AA53"/>
  <sheetViews>
    <sheetView topLeftCell="A33" zoomScaleNormal="100" workbookViewId="0">
      <selection activeCell="B44" sqref="B44:C44"/>
    </sheetView>
  </sheetViews>
  <sheetFormatPr defaultRowHeight="14.4" x14ac:dyDescent="0.3"/>
  <cols>
    <col min="5" max="5" width="9.109375" customWidth="1"/>
  </cols>
  <sheetData>
    <row r="1" spans="1:27" ht="16.2" thickBot="1" x14ac:dyDescent="0.35">
      <c r="A1" s="153" t="s">
        <v>13</v>
      </c>
      <c r="B1" s="15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7" ht="16.2" thickBot="1" x14ac:dyDescent="0.35">
      <c r="A2" s="149" t="s">
        <v>6</v>
      </c>
      <c r="B2" s="146" t="s">
        <v>18</v>
      </c>
      <c r="C2" s="148"/>
      <c r="D2" s="148"/>
      <c r="E2" s="148"/>
      <c r="F2" s="147"/>
      <c r="G2" s="146" t="s">
        <v>19</v>
      </c>
      <c r="H2" s="148"/>
      <c r="I2" s="148"/>
      <c r="J2" s="148"/>
      <c r="K2" s="147"/>
      <c r="L2" s="146" t="s">
        <v>20</v>
      </c>
      <c r="M2" s="148"/>
      <c r="N2" s="148"/>
      <c r="O2" s="148"/>
      <c r="P2" s="147"/>
      <c r="Q2" s="146" t="s">
        <v>21</v>
      </c>
      <c r="R2" s="148"/>
      <c r="S2" s="148"/>
      <c r="T2" s="148"/>
      <c r="U2" s="148"/>
    </row>
    <row r="3" spans="1:27" ht="18.600000000000001" thickBot="1" x14ac:dyDescent="0.35">
      <c r="A3" s="150"/>
      <c r="B3" s="146" t="s">
        <v>53</v>
      </c>
      <c r="C3" s="147"/>
      <c r="D3" s="4" t="s">
        <v>4</v>
      </c>
      <c r="E3" s="55" t="s">
        <v>5</v>
      </c>
      <c r="F3" s="55" t="s">
        <v>10</v>
      </c>
      <c r="G3" s="146" t="s">
        <v>53</v>
      </c>
      <c r="H3" s="147"/>
      <c r="I3" s="4" t="s">
        <v>4</v>
      </c>
      <c r="J3" s="55" t="s">
        <v>5</v>
      </c>
      <c r="K3" s="55" t="s">
        <v>10</v>
      </c>
      <c r="L3" s="146" t="s">
        <v>53</v>
      </c>
      <c r="M3" s="147"/>
      <c r="N3" s="4" t="s">
        <v>4</v>
      </c>
      <c r="O3" s="55" t="s">
        <v>5</v>
      </c>
      <c r="P3" s="55" t="s">
        <v>10</v>
      </c>
      <c r="Q3" s="146" t="s">
        <v>53</v>
      </c>
      <c r="R3" s="147"/>
      <c r="S3" s="4" t="s">
        <v>4</v>
      </c>
      <c r="T3" s="55" t="s">
        <v>5</v>
      </c>
      <c r="U3" s="55" t="s">
        <v>10</v>
      </c>
    </row>
    <row r="4" spans="1:27" ht="15.6" x14ac:dyDescent="0.3">
      <c r="A4" s="15">
        <v>-30</v>
      </c>
      <c r="B4" s="1">
        <v>47.21</v>
      </c>
      <c r="C4" s="8">
        <v>47.31</v>
      </c>
      <c r="D4" s="12">
        <f>(B4+C4)/2</f>
        <v>47.260000000000005</v>
      </c>
      <c r="E4" s="10">
        <f>100-((D$4-D4)/D$4)*100</f>
        <v>100</v>
      </c>
      <c r="F4" s="11"/>
      <c r="G4" s="1">
        <v>47.21</v>
      </c>
      <c r="H4" s="8">
        <v>47.31</v>
      </c>
      <c r="I4" s="64">
        <f>(G4+H4)/2</f>
        <v>47.260000000000005</v>
      </c>
      <c r="J4" s="65">
        <f>100-((I$4-I4)/I$4)*100</f>
        <v>100</v>
      </c>
      <c r="K4" s="52"/>
      <c r="L4" s="1">
        <v>47.21</v>
      </c>
      <c r="M4" s="8">
        <v>47.31</v>
      </c>
      <c r="N4" s="64">
        <f>(L4+M4)/2</f>
        <v>47.260000000000005</v>
      </c>
      <c r="O4" s="65">
        <f>100-((N$4-N4)/N$4)*100</f>
        <v>100</v>
      </c>
      <c r="P4" s="52"/>
      <c r="Q4" s="1">
        <v>47.21</v>
      </c>
      <c r="R4" s="8">
        <v>47.31</v>
      </c>
      <c r="S4" s="64">
        <f>(Q4+R4)/2</f>
        <v>47.260000000000005</v>
      </c>
      <c r="T4" s="84">
        <f>100-((S$4-S4)/S$4)*100</f>
        <v>100</v>
      </c>
      <c r="U4" s="52"/>
    </row>
    <row r="5" spans="1:27" ht="15.6" x14ac:dyDescent="0.3">
      <c r="A5" s="15">
        <v>0</v>
      </c>
      <c r="B5" s="16">
        <v>39.409999999999997</v>
      </c>
      <c r="C5" s="17">
        <v>39.44</v>
      </c>
      <c r="D5" s="23">
        <f t="shared" ref="D5:D11" si="0">(B5+C5)/2</f>
        <v>39.424999999999997</v>
      </c>
      <c r="E5" s="19">
        <f t="shared" ref="E5:E11" si="1">100-((D$4-D5)/D$4)*100</f>
        <v>83.421498095641113</v>
      </c>
      <c r="F5" s="59">
        <f>LN(D5/D$5)</f>
        <v>0</v>
      </c>
      <c r="G5" s="16">
        <v>41.32</v>
      </c>
      <c r="H5" s="17">
        <v>41.15</v>
      </c>
      <c r="I5" s="59">
        <f t="shared" ref="I5:I11" si="2">(G5+H5)/2</f>
        <v>41.234999999999999</v>
      </c>
      <c r="J5" s="83">
        <f>100-((I$4-I5)/I$4)*100</f>
        <v>87.251375370291996</v>
      </c>
      <c r="K5" s="18">
        <f>LN(I5/I$5)</f>
        <v>0</v>
      </c>
      <c r="L5" s="16">
        <v>41.1</v>
      </c>
      <c r="M5" s="17">
        <v>41</v>
      </c>
      <c r="N5" s="59">
        <f t="shared" ref="N5:N11" si="3">(L5+M5)/2</f>
        <v>41.05</v>
      </c>
      <c r="O5" s="83">
        <f t="shared" ref="O5:O11" si="4">100-((N$4-N5)/N$4)*100</f>
        <v>86.859923825645353</v>
      </c>
      <c r="P5" s="18">
        <f>LN(N5/N$5)</f>
        <v>0</v>
      </c>
      <c r="Q5" s="16">
        <v>40.880000000000003</v>
      </c>
      <c r="R5" s="17">
        <v>40.81</v>
      </c>
      <c r="S5" s="59">
        <f t="shared" ref="S5:S11" si="5">(Q5+R5)/2</f>
        <v>40.844999999999999</v>
      </c>
      <c r="T5" s="83">
        <f t="shared" ref="T5:T11" si="6">100-((S$4-S5)/S$4)*100</f>
        <v>86.426153195090976</v>
      </c>
      <c r="U5" s="18">
        <f>LN(S5/S$5)</f>
        <v>0</v>
      </c>
    </row>
    <row r="6" spans="1:27" ht="15.6" x14ac:dyDescent="0.3">
      <c r="A6" s="15">
        <v>15</v>
      </c>
      <c r="B6" s="26">
        <v>36.119999999999997</v>
      </c>
      <c r="C6" s="24">
        <v>36.82</v>
      </c>
      <c r="D6" s="23">
        <f t="shared" si="0"/>
        <v>36.47</v>
      </c>
      <c r="E6" s="19">
        <f t="shared" si="1"/>
        <v>77.168853152771888</v>
      </c>
      <c r="F6" s="59">
        <f t="shared" ref="F6:F11" si="7">LN(D6/D$5)</f>
        <v>-7.7910128028513215E-2</v>
      </c>
      <c r="G6" s="26">
        <v>35.49</v>
      </c>
      <c r="H6" s="24">
        <v>35.58</v>
      </c>
      <c r="I6" s="59">
        <f t="shared" si="2"/>
        <v>35.534999999999997</v>
      </c>
      <c r="J6" s="57">
        <f t="shared" ref="J6:J11" si="8">100-((I$4-I6)/I$4)*100</f>
        <v>75.190435886584837</v>
      </c>
      <c r="K6" s="18">
        <f t="shared" ref="K6:K11" si="9">LN(I6/I$5)</f>
        <v>-0.14876928400646039</v>
      </c>
      <c r="L6" s="26">
        <v>35.450000000000003</v>
      </c>
      <c r="M6" s="24">
        <v>35.47</v>
      </c>
      <c r="N6" s="59">
        <f t="shared" si="3"/>
        <v>35.46</v>
      </c>
      <c r="O6" s="57">
        <f t="shared" si="4"/>
        <v>75.031739314430808</v>
      </c>
      <c r="P6" s="18">
        <f t="shared" ref="P6:P11" si="10">LN(N6/N$5)</f>
        <v>-0.14638553525237535</v>
      </c>
      <c r="Q6" s="26">
        <v>35.520000000000003</v>
      </c>
      <c r="R6" s="24">
        <v>35.49</v>
      </c>
      <c r="S6" s="59">
        <f t="shared" si="5"/>
        <v>35.505000000000003</v>
      </c>
      <c r="T6" s="57">
        <f t="shared" si="6"/>
        <v>75.126957257723234</v>
      </c>
      <c r="U6" s="18">
        <f t="shared" ref="U6:U11" si="11">LN(S6/S$5)</f>
        <v>-0.14011088315977557</v>
      </c>
    </row>
    <row r="7" spans="1:27" ht="15.6" x14ac:dyDescent="0.3">
      <c r="A7" s="15">
        <v>30</v>
      </c>
      <c r="B7" s="26">
        <v>34.07</v>
      </c>
      <c r="C7" s="24">
        <v>34.25</v>
      </c>
      <c r="D7" s="23">
        <f t="shared" si="0"/>
        <v>34.159999999999997</v>
      </c>
      <c r="E7" s="19">
        <f t="shared" si="1"/>
        <v>72.280998730427413</v>
      </c>
      <c r="F7" s="59">
        <f t="shared" si="7"/>
        <v>-0.14334476392873305</v>
      </c>
      <c r="G7" s="26">
        <v>33.32</v>
      </c>
      <c r="H7" s="24">
        <v>33.44</v>
      </c>
      <c r="I7" s="59">
        <f t="shared" si="2"/>
        <v>33.379999999999995</v>
      </c>
      <c r="J7" s="57">
        <f t="shared" si="8"/>
        <v>70.630554380025373</v>
      </c>
      <c r="K7" s="18">
        <f t="shared" si="9"/>
        <v>-0.21133049205162979</v>
      </c>
      <c r="L7" s="26">
        <v>31.48</v>
      </c>
      <c r="M7" s="24">
        <v>31.11</v>
      </c>
      <c r="N7" s="59">
        <f t="shared" si="3"/>
        <v>31.295000000000002</v>
      </c>
      <c r="O7" s="57">
        <f t="shared" si="4"/>
        <v>66.218789674143039</v>
      </c>
      <c r="P7" s="18">
        <f t="shared" si="10"/>
        <v>-0.27133249552177241</v>
      </c>
      <c r="Q7" s="26">
        <v>33.58</v>
      </c>
      <c r="R7" s="24">
        <v>33.32</v>
      </c>
      <c r="S7" s="59">
        <f t="shared" si="5"/>
        <v>33.450000000000003</v>
      </c>
      <c r="T7" s="57">
        <f t="shared" si="6"/>
        <v>70.778671180702503</v>
      </c>
      <c r="U7" s="18">
        <f t="shared" si="11"/>
        <v>-0.19973262821959509</v>
      </c>
    </row>
    <row r="8" spans="1:27" ht="15.6" x14ac:dyDescent="0.3">
      <c r="A8" s="15">
        <v>60</v>
      </c>
      <c r="B8" s="26">
        <v>30.37</v>
      </c>
      <c r="C8" s="24">
        <v>29.88</v>
      </c>
      <c r="D8" s="23">
        <f t="shared" si="0"/>
        <v>30.125</v>
      </c>
      <c r="E8" s="19">
        <f t="shared" si="1"/>
        <v>63.743123148539986</v>
      </c>
      <c r="F8" s="59">
        <f t="shared" si="7"/>
        <v>-0.26904474103828296</v>
      </c>
      <c r="G8" s="26">
        <v>27.7</v>
      </c>
      <c r="H8" s="24">
        <v>27.59</v>
      </c>
      <c r="I8" s="59">
        <f t="shared" si="2"/>
        <v>27.645</v>
      </c>
      <c r="J8" s="57">
        <f t="shared" si="8"/>
        <v>58.495556495979677</v>
      </c>
      <c r="K8" s="18">
        <f t="shared" si="9"/>
        <v>-0.3998425304954224</v>
      </c>
      <c r="L8" s="26">
        <v>25.62</v>
      </c>
      <c r="M8" s="24">
        <v>25.54</v>
      </c>
      <c r="N8" s="59">
        <f t="shared" si="3"/>
        <v>25.58</v>
      </c>
      <c r="O8" s="57">
        <f t="shared" si="4"/>
        <v>54.126110876005065</v>
      </c>
      <c r="P8" s="18">
        <f t="shared" si="10"/>
        <v>-0.47298003974774061</v>
      </c>
      <c r="Q8" s="26">
        <v>27.46</v>
      </c>
      <c r="R8" s="24">
        <v>27.64</v>
      </c>
      <c r="S8" s="59">
        <f t="shared" si="5"/>
        <v>27.55</v>
      </c>
      <c r="T8" s="57">
        <f t="shared" si="6"/>
        <v>58.294540837917893</v>
      </c>
      <c r="U8" s="18">
        <f t="shared" si="11"/>
        <v>-0.39378187919490915</v>
      </c>
    </row>
    <row r="9" spans="1:27" ht="15.6" x14ac:dyDescent="0.3">
      <c r="A9" s="15">
        <v>90</v>
      </c>
      <c r="B9" s="26">
        <v>28.53</v>
      </c>
      <c r="C9" s="24">
        <v>28.28</v>
      </c>
      <c r="D9" s="23">
        <f t="shared" si="0"/>
        <v>28.405000000000001</v>
      </c>
      <c r="E9" s="19">
        <f t="shared" si="1"/>
        <v>60.103681760473968</v>
      </c>
      <c r="F9" s="59">
        <f t="shared" si="7"/>
        <v>-0.3278349468400118</v>
      </c>
      <c r="G9" s="26">
        <v>23.18</v>
      </c>
      <c r="H9" s="24">
        <v>23.28</v>
      </c>
      <c r="I9" s="59">
        <f t="shared" si="2"/>
        <v>23.23</v>
      </c>
      <c r="J9" s="57">
        <f t="shared" si="8"/>
        <v>49.153618281845112</v>
      </c>
      <c r="K9" s="18">
        <f t="shared" si="9"/>
        <v>-0.57384286350300096</v>
      </c>
      <c r="L9" s="26">
        <v>21.04</v>
      </c>
      <c r="M9" s="24">
        <v>21.26</v>
      </c>
      <c r="N9" s="59">
        <f t="shared" si="3"/>
        <v>21.15</v>
      </c>
      <c r="O9" s="57">
        <f t="shared" si="4"/>
        <v>44.752433347439691</v>
      </c>
      <c r="P9" s="18">
        <f t="shared" si="10"/>
        <v>-0.66315093040615014</v>
      </c>
      <c r="Q9" s="26">
        <v>22.71</v>
      </c>
      <c r="R9" s="24">
        <v>22.71</v>
      </c>
      <c r="S9" s="59">
        <f t="shared" si="5"/>
        <v>22.71</v>
      </c>
      <c r="T9" s="57">
        <f t="shared" si="6"/>
        <v>48.05332204824375</v>
      </c>
      <c r="U9" s="18">
        <f t="shared" si="11"/>
        <v>-0.58697905867636546</v>
      </c>
    </row>
    <row r="10" spans="1:27" ht="15.6" x14ac:dyDescent="0.3">
      <c r="A10" s="15">
        <v>105</v>
      </c>
      <c r="B10" s="26">
        <v>26.09</v>
      </c>
      <c r="C10" s="24">
        <v>26.65</v>
      </c>
      <c r="D10" s="23">
        <f t="shared" si="0"/>
        <v>26.369999999999997</v>
      </c>
      <c r="E10" s="19">
        <f t="shared" si="1"/>
        <v>55.797714769360965</v>
      </c>
      <c r="F10" s="59">
        <f t="shared" si="7"/>
        <v>-0.40217313248390685</v>
      </c>
      <c r="G10" s="26">
        <v>21.1</v>
      </c>
      <c r="H10" s="24">
        <v>21.18</v>
      </c>
      <c r="I10" s="59">
        <f t="shared" si="2"/>
        <v>21.14</v>
      </c>
      <c r="J10" s="57">
        <f t="shared" si="8"/>
        <v>44.731273804485816</v>
      </c>
      <c r="K10" s="18">
        <f t="shared" si="9"/>
        <v>-0.66812042984322717</v>
      </c>
      <c r="L10" s="26">
        <v>18.829999999999998</v>
      </c>
      <c r="M10" s="24">
        <v>18.829999999999998</v>
      </c>
      <c r="N10" s="59">
        <f t="shared" si="3"/>
        <v>18.829999999999998</v>
      </c>
      <c r="O10" s="57">
        <f t="shared" si="4"/>
        <v>39.843419382141342</v>
      </c>
      <c r="P10" s="18">
        <f t="shared" si="10"/>
        <v>-0.77933949322937612</v>
      </c>
      <c r="Q10" s="26">
        <v>20.71</v>
      </c>
      <c r="R10" s="24">
        <v>20.11</v>
      </c>
      <c r="S10" s="59">
        <f t="shared" si="5"/>
        <v>20.41</v>
      </c>
      <c r="T10" s="57">
        <f t="shared" si="6"/>
        <v>43.18662716885315</v>
      </c>
      <c r="U10" s="18">
        <f t="shared" si="11"/>
        <v>-0.69375943797207917</v>
      </c>
    </row>
    <row r="11" spans="1:27" ht="16.2" thickBot="1" x14ac:dyDescent="0.35">
      <c r="A11" s="63">
        <v>120</v>
      </c>
      <c r="B11" s="47">
        <v>26.18</v>
      </c>
      <c r="C11" s="36">
        <v>26</v>
      </c>
      <c r="D11" s="45">
        <f t="shared" si="0"/>
        <v>26.09</v>
      </c>
      <c r="E11" s="43">
        <f t="shared" si="1"/>
        <v>55.205247566652552</v>
      </c>
      <c r="F11" s="60">
        <f t="shared" si="7"/>
        <v>-0.41284803370046491</v>
      </c>
      <c r="G11" s="47">
        <v>19.39</v>
      </c>
      <c r="H11" s="36">
        <v>19.53</v>
      </c>
      <c r="I11" s="60">
        <f t="shared" si="2"/>
        <v>19.46</v>
      </c>
      <c r="J11" s="58">
        <f t="shared" si="8"/>
        <v>41.17647058823529</v>
      </c>
      <c r="K11" s="35">
        <f t="shared" si="9"/>
        <v>-0.75092633352745963</v>
      </c>
      <c r="L11" s="47">
        <v>16.54</v>
      </c>
      <c r="M11" s="36">
        <v>16.64</v>
      </c>
      <c r="N11" s="60">
        <f t="shared" si="3"/>
        <v>16.59</v>
      </c>
      <c r="O11" s="58">
        <f t="shared" si="4"/>
        <v>35.103681760473975</v>
      </c>
      <c r="P11" s="35">
        <f t="shared" si="10"/>
        <v>-0.90599073169608402</v>
      </c>
      <c r="Q11" s="47">
        <v>18.309999999999999</v>
      </c>
      <c r="R11" s="36">
        <v>18.559999999999999</v>
      </c>
      <c r="S11" s="60">
        <f t="shared" si="5"/>
        <v>18.434999999999999</v>
      </c>
      <c r="T11" s="58">
        <f t="shared" si="6"/>
        <v>39.007617435463381</v>
      </c>
      <c r="U11" s="35">
        <f t="shared" si="11"/>
        <v>-0.79553338310772481</v>
      </c>
    </row>
    <row r="12" spans="1:27" ht="15.6" x14ac:dyDescent="0.3">
      <c r="B12" s="29"/>
      <c r="C12" s="29"/>
      <c r="D12" s="69"/>
      <c r="E12" s="67"/>
      <c r="F12" s="29"/>
      <c r="G12" s="29"/>
      <c r="H12" s="29"/>
      <c r="I12" s="28"/>
    </row>
    <row r="14" spans="1:27" ht="16.2" thickBot="1" x14ac:dyDescent="0.35">
      <c r="A14" s="153" t="s">
        <v>14</v>
      </c>
      <c r="B14" s="153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W14" s="62"/>
      <c r="X14" s="62"/>
      <c r="Y14" s="62"/>
      <c r="Z14" s="62"/>
      <c r="AA14" s="62"/>
    </row>
    <row r="15" spans="1:27" ht="16.2" thickBot="1" x14ac:dyDescent="0.35">
      <c r="A15" s="149" t="s">
        <v>6</v>
      </c>
      <c r="B15" s="146" t="s">
        <v>18</v>
      </c>
      <c r="C15" s="148"/>
      <c r="D15" s="148"/>
      <c r="E15" s="148"/>
      <c r="F15" s="147"/>
      <c r="G15" s="146" t="s">
        <v>19</v>
      </c>
      <c r="H15" s="148"/>
      <c r="I15" s="148"/>
      <c r="J15" s="148"/>
      <c r="K15" s="147"/>
      <c r="L15" s="146" t="s">
        <v>20</v>
      </c>
      <c r="M15" s="148"/>
      <c r="N15" s="148"/>
      <c r="O15" s="148"/>
      <c r="P15" s="147"/>
      <c r="Q15" s="146" t="s">
        <v>21</v>
      </c>
      <c r="R15" s="148"/>
      <c r="S15" s="148"/>
      <c r="T15" s="148"/>
      <c r="U15" s="148"/>
    </row>
    <row r="16" spans="1:27" ht="18.600000000000001" thickBot="1" x14ac:dyDescent="0.35">
      <c r="A16" s="150"/>
      <c r="B16" s="146" t="s">
        <v>53</v>
      </c>
      <c r="C16" s="147"/>
      <c r="D16" s="54" t="s">
        <v>4</v>
      </c>
      <c r="E16" s="71" t="s">
        <v>5</v>
      </c>
      <c r="F16" s="55" t="s">
        <v>10</v>
      </c>
      <c r="G16" s="146" t="s">
        <v>53</v>
      </c>
      <c r="H16" s="147"/>
      <c r="I16" s="54" t="s">
        <v>4</v>
      </c>
      <c r="J16" s="71" t="s">
        <v>5</v>
      </c>
      <c r="K16" s="55" t="s">
        <v>10</v>
      </c>
      <c r="L16" s="146" t="s">
        <v>53</v>
      </c>
      <c r="M16" s="147"/>
      <c r="N16" s="54" t="s">
        <v>4</v>
      </c>
      <c r="O16" s="71" t="s">
        <v>5</v>
      </c>
      <c r="P16" s="55" t="s">
        <v>10</v>
      </c>
      <c r="Q16" s="146" t="s">
        <v>53</v>
      </c>
      <c r="R16" s="147"/>
      <c r="S16" s="54" t="s">
        <v>4</v>
      </c>
      <c r="T16" s="71" t="s">
        <v>5</v>
      </c>
      <c r="U16" s="55" t="s">
        <v>10</v>
      </c>
    </row>
    <row r="17" spans="1:27" s="85" customFormat="1" ht="15.6" x14ac:dyDescent="0.3">
      <c r="A17" s="81">
        <v>-45</v>
      </c>
      <c r="B17" s="24">
        <v>47.54</v>
      </c>
      <c r="C17" s="24">
        <v>47.95</v>
      </c>
      <c r="D17" s="23">
        <f>(B17+C17)/2</f>
        <v>47.745000000000005</v>
      </c>
      <c r="E17" s="52">
        <f t="shared" ref="E17:E25" si="12">100-((D$17-D17)/D$17)*100</f>
        <v>100</v>
      </c>
      <c r="F17" s="52"/>
      <c r="G17" s="24">
        <v>47.54</v>
      </c>
      <c r="H17" s="24">
        <v>47.95</v>
      </c>
      <c r="I17" s="23">
        <f>(G17+H17)/2</f>
        <v>47.745000000000005</v>
      </c>
      <c r="J17" s="20">
        <f t="shared" ref="J17:J25" si="13">100-((I$17-I17)/I$17)*100</f>
        <v>100</v>
      </c>
      <c r="K17" s="52"/>
      <c r="L17" s="24">
        <v>46.92</v>
      </c>
      <c r="M17" s="24">
        <v>47.45</v>
      </c>
      <c r="N17" s="23">
        <f>(L17+M17)/2</f>
        <v>47.185000000000002</v>
      </c>
      <c r="O17" s="20">
        <f t="shared" ref="O17:O25" si="14">100-((N$17-N17)/N$17)*100</f>
        <v>100</v>
      </c>
      <c r="P17" s="52"/>
      <c r="Q17" s="24">
        <v>46.92</v>
      </c>
      <c r="R17" s="24">
        <v>47.45</v>
      </c>
      <c r="S17" s="23">
        <f t="shared" ref="S17:S25" si="15">(Q17+R17)/2</f>
        <v>47.185000000000002</v>
      </c>
      <c r="T17" s="20">
        <f t="shared" ref="T17:T25" si="16">100-((S$17-S17)/S$17)*100</f>
        <v>100</v>
      </c>
      <c r="U17" s="52"/>
    </row>
    <row r="18" spans="1:27" ht="15.6" x14ac:dyDescent="0.3">
      <c r="A18" s="81">
        <v>-15</v>
      </c>
      <c r="B18" s="24">
        <v>45.38</v>
      </c>
      <c r="C18" s="24">
        <v>45.64</v>
      </c>
      <c r="D18" s="59">
        <f>(B18+C18)/2</f>
        <v>45.510000000000005</v>
      </c>
      <c r="E18" s="18">
        <f t="shared" si="12"/>
        <v>95.318881558278349</v>
      </c>
      <c r="F18" s="20"/>
      <c r="G18" s="24">
        <v>41.97</v>
      </c>
      <c r="H18" s="24">
        <v>41.62</v>
      </c>
      <c r="I18" s="59">
        <f>(G18+H18)/2</f>
        <v>41.795000000000002</v>
      </c>
      <c r="J18" s="19">
        <f t="shared" si="13"/>
        <v>87.537962090271222</v>
      </c>
      <c r="K18" s="20"/>
      <c r="L18" s="24">
        <v>40.54</v>
      </c>
      <c r="M18" s="24">
        <v>40.049999999999997</v>
      </c>
      <c r="N18" s="59">
        <f>(L18+M18)/2</f>
        <v>40.295000000000002</v>
      </c>
      <c r="O18" s="19">
        <f t="shared" si="14"/>
        <v>85.397901875596062</v>
      </c>
      <c r="P18" s="20"/>
      <c r="Q18" s="24">
        <v>38.06</v>
      </c>
      <c r="R18" s="24">
        <v>38.270000000000003</v>
      </c>
      <c r="S18" s="59">
        <f t="shared" si="15"/>
        <v>38.165000000000006</v>
      </c>
      <c r="T18" s="19">
        <f t="shared" si="16"/>
        <v>80.883755430751307</v>
      </c>
      <c r="U18" s="20"/>
    </row>
    <row r="19" spans="1:27" ht="15.6" x14ac:dyDescent="0.3">
      <c r="A19" s="81">
        <v>0</v>
      </c>
      <c r="B19" s="17">
        <v>45.5</v>
      </c>
      <c r="C19" s="17">
        <v>45.58</v>
      </c>
      <c r="D19" s="59">
        <f t="shared" ref="D19:D25" si="17">(B19+C19)/2</f>
        <v>45.54</v>
      </c>
      <c r="E19" s="18">
        <f>100-((D$17-D19)/D$17)*100</f>
        <v>95.381715362865208</v>
      </c>
      <c r="F19" s="18">
        <f>LN(D19/D$19)</f>
        <v>0</v>
      </c>
      <c r="G19" s="17">
        <v>42.26</v>
      </c>
      <c r="H19" s="17">
        <v>42.15</v>
      </c>
      <c r="I19" s="59">
        <f t="shared" ref="I19:I25" si="18">(G19+H19)/2</f>
        <v>42.204999999999998</v>
      </c>
      <c r="J19" s="72">
        <f t="shared" si="13"/>
        <v>88.39669075295842</v>
      </c>
      <c r="K19" s="18">
        <f>LN(I19/I$19)</f>
        <v>0</v>
      </c>
      <c r="L19" s="17">
        <v>39.92</v>
      </c>
      <c r="M19" s="17">
        <v>40.14</v>
      </c>
      <c r="N19" s="59">
        <f t="shared" ref="N19:N25" si="19">(L19+M19)/2</f>
        <v>40.03</v>
      </c>
      <c r="O19" s="72">
        <f t="shared" si="14"/>
        <v>84.836282716965144</v>
      </c>
      <c r="P19" s="18">
        <f>LN(N19/N$19)</f>
        <v>0</v>
      </c>
      <c r="Q19" s="17">
        <v>38.369999999999997</v>
      </c>
      <c r="R19" s="17">
        <v>38.619999999999997</v>
      </c>
      <c r="S19" s="59">
        <f t="shared" si="15"/>
        <v>38.494999999999997</v>
      </c>
      <c r="T19" s="72">
        <f t="shared" si="16"/>
        <v>81.583130232065258</v>
      </c>
      <c r="U19" s="18">
        <f t="shared" ref="U19:U25" si="20">LN(S19/S$19)</f>
        <v>0</v>
      </c>
    </row>
    <row r="20" spans="1:27" ht="15.6" x14ac:dyDescent="0.3">
      <c r="A20" s="81">
        <v>15</v>
      </c>
      <c r="B20" s="24">
        <v>39.93</v>
      </c>
      <c r="C20" s="24">
        <v>39.22</v>
      </c>
      <c r="D20" s="59">
        <f t="shared" si="17"/>
        <v>39.575000000000003</v>
      </c>
      <c r="E20" s="18">
        <f t="shared" si="12"/>
        <v>82.888260550843015</v>
      </c>
      <c r="F20" s="18">
        <f t="shared" ref="F20:F25" si="21">LN(D20/D$19)</f>
        <v>-0.14039345486851759</v>
      </c>
      <c r="G20" s="24">
        <v>38.43</v>
      </c>
      <c r="H20" s="24">
        <v>38.25</v>
      </c>
      <c r="I20" s="59">
        <f t="shared" si="18"/>
        <v>38.340000000000003</v>
      </c>
      <c r="J20" s="19">
        <f t="shared" si="13"/>
        <v>80.301602262016957</v>
      </c>
      <c r="K20" s="18">
        <f t="shared" ref="K20:K25" si="22">LN(I20/I$19)</f>
        <v>-9.60449598181847E-2</v>
      </c>
      <c r="L20" s="24">
        <v>35.64</v>
      </c>
      <c r="M20" s="24">
        <v>35.299999999999997</v>
      </c>
      <c r="N20" s="59">
        <f t="shared" si="19"/>
        <v>35.47</v>
      </c>
      <c r="O20" s="19">
        <f t="shared" si="14"/>
        <v>75.172194553353819</v>
      </c>
      <c r="P20" s="18">
        <f t="shared" ref="P20:P25" si="23">LN(N20/N$19)</f>
        <v>-0.12094190421895183</v>
      </c>
      <c r="Q20" s="24">
        <v>34.19</v>
      </c>
      <c r="R20" s="24">
        <v>34.369999999999997</v>
      </c>
      <c r="S20" s="59">
        <f t="shared" si="15"/>
        <v>34.28</v>
      </c>
      <c r="T20" s="19">
        <f t="shared" si="16"/>
        <v>72.650206633464023</v>
      </c>
      <c r="U20" s="18">
        <f t="shared" si="20"/>
        <v>-0.11596626900043375</v>
      </c>
    </row>
    <row r="21" spans="1:27" ht="15.6" x14ac:dyDescent="0.3">
      <c r="A21" s="81">
        <v>30</v>
      </c>
      <c r="B21" s="24">
        <v>36.56</v>
      </c>
      <c r="C21" s="24">
        <v>36.479999999999997</v>
      </c>
      <c r="D21" s="59">
        <f t="shared" si="17"/>
        <v>36.519999999999996</v>
      </c>
      <c r="E21" s="18">
        <f t="shared" si="12"/>
        <v>76.489684783746981</v>
      </c>
      <c r="F21" s="18">
        <f t="shared" si="21"/>
        <v>-0.22073100490882597</v>
      </c>
      <c r="G21" s="24">
        <v>34.71</v>
      </c>
      <c r="H21" s="24">
        <v>34.61</v>
      </c>
      <c r="I21" s="59">
        <f t="shared" si="18"/>
        <v>34.659999999999997</v>
      </c>
      <c r="J21" s="19">
        <f t="shared" si="13"/>
        <v>72.593988899361179</v>
      </c>
      <c r="K21" s="18">
        <f t="shared" si="22"/>
        <v>-0.19695241314822332</v>
      </c>
      <c r="L21" s="24">
        <v>32.549999999999997</v>
      </c>
      <c r="M21" s="24">
        <v>32.71</v>
      </c>
      <c r="N21" s="59">
        <f t="shared" si="19"/>
        <v>32.629999999999995</v>
      </c>
      <c r="O21" s="19">
        <f t="shared" si="14"/>
        <v>69.153332626894127</v>
      </c>
      <c r="P21" s="18">
        <f t="shared" si="23"/>
        <v>-0.20439706239925318</v>
      </c>
      <c r="Q21" s="24">
        <v>30.65</v>
      </c>
      <c r="R21" s="24">
        <v>30.68</v>
      </c>
      <c r="S21" s="59">
        <f t="shared" si="15"/>
        <v>30.664999999999999</v>
      </c>
      <c r="T21" s="19">
        <f t="shared" si="16"/>
        <v>64.988873582706361</v>
      </c>
      <c r="U21" s="18">
        <f t="shared" si="20"/>
        <v>-0.22740642365206576</v>
      </c>
    </row>
    <row r="22" spans="1:27" ht="15.6" x14ac:dyDescent="0.3">
      <c r="A22" s="81">
        <v>60</v>
      </c>
      <c r="B22" s="24">
        <v>30.26</v>
      </c>
      <c r="C22" s="24">
        <v>30.73</v>
      </c>
      <c r="D22" s="59">
        <f t="shared" si="17"/>
        <v>30.495000000000001</v>
      </c>
      <c r="E22" s="18">
        <f t="shared" si="12"/>
        <v>63.870562362551048</v>
      </c>
      <c r="F22" s="18">
        <f t="shared" si="21"/>
        <v>-0.40102832488717383</v>
      </c>
      <c r="G22" s="24">
        <v>29.39</v>
      </c>
      <c r="H22" s="24">
        <v>29.27</v>
      </c>
      <c r="I22" s="59">
        <f t="shared" si="18"/>
        <v>29.33</v>
      </c>
      <c r="J22" s="19">
        <f t="shared" si="13"/>
        <v>61.430516284427675</v>
      </c>
      <c r="K22" s="18">
        <f t="shared" si="22"/>
        <v>-0.36392781444632372</v>
      </c>
      <c r="L22" s="24">
        <v>26.76</v>
      </c>
      <c r="M22" s="24">
        <v>26.84</v>
      </c>
      <c r="N22" s="59">
        <f t="shared" si="19"/>
        <v>26.8</v>
      </c>
      <c r="O22" s="19">
        <f t="shared" si="14"/>
        <v>56.797711137013877</v>
      </c>
      <c r="P22" s="18">
        <f t="shared" si="23"/>
        <v>-0.40122728548767128</v>
      </c>
      <c r="Q22" s="24">
        <v>25.14</v>
      </c>
      <c r="R22" s="24">
        <v>25.22</v>
      </c>
      <c r="S22" s="59">
        <f t="shared" si="15"/>
        <v>25.18</v>
      </c>
      <c r="T22" s="19">
        <f t="shared" si="16"/>
        <v>53.364416657836173</v>
      </c>
      <c r="U22" s="18">
        <f t="shared" si="20"/>
        <v>-0.42447833411381164</v>
      </c>
    </row>
    <row r="23" spans="1:27" ht="15.6" x14ac:dyDescent="0.3">
      <c r="A23" s="81">
        <v>90</v>
      </c>
      <c r="B23" s="24">
        <v>26.13</v>
      </c>
      <c r="C23" s="24">
        <v>26.82</v>
      </c>
      <c r="D23" s="59">
        <f t="shared" si="17"/>
        <v>26.475000000000001</v>
      </c>
      <c r="E23" s="18">
        <f t="shared" si="12"/>
        <v>55.450832547910771</v>
      </c>
      <c r="F23" s="18">
        <f t="shared" si="21"/>
        <v>-0.54239016914812332</v>
      </c>
      <c r="G23" s="24">
        <v>24.02</v>
      </c>
      <c r="H23" s="24">
        <v>23.77</v>
      </c>
      <c r="I23" s="59">
        <f t="shared" si="18"/>
        <v>23.895</v>
      </c>
      <c r="J23" s="19">
        <f t="shared" si="13"/>
        <v>50.047125353440144</v>
      </c>
      <c r="K23" s="18">
        <f t="shared" si="22"/>
        <v>-0.56886946540556171</v>
      </c>
      <c r="L23" s="24">
        <v>22</v>
      </c>
      <c r="M23" s="24">
        <v>22.19</v>
      </c>
      <c r="N23" s="59">
        <f t="shared" si="19"/>
        <v>22.094999999999999</v>
      </c>
      <c r="O23" s="19">
        <f t="shared" si="14"/>
        <v>46.826321924340355</v>
      </c>
      <c r="P23" s="18">
        <f t="shared" si="23"/>
        <v>-0.59427783442177906</v>
      </c>
      <c r="Q23" s="24">
        <v>21.32</v>
      </c>
      <c r="R23" s="24">
        <v>21.29</v>
      </c>
      <c r="S23" s="59">
        <f t="shared" si="15"/>
        <v>21.305</v>
      </c>
      <c r="T23" s="19">
        <f t="shared" si="16"/>
        <v>45.152061036346289</v>
      </c>
      <c r="U23" s="18">
        <f t="shared" si="20"/>
        <v>-0.59158657577813745</v>
      </c>
    </row>
    <row r="24" spans="1:27" ht="15.6" x14ac:dyDescent="0.3">
      <c r="A24" s="81">
        <v>105</v>
      </c>
      <c r="B24" s="24">
        <v>24.58</v>
      </c>
      <c r="C24" s="24">
        <v>24.05</v>
      </c>
      <c r="D24" s="59">
        <f t="shared" si="17"/>
        <v>24.314999999999998</v>
      </c>
      <c r="E24" s="18">
        <f t="shared" si="12"/>
        <v>50.926798617656289</v>
      </c>
      <c r="F24" s="18">
        <f t="shared" si="21"/>
        <v>-0.6274976167798445</v>
      </c>
      <c r="G24" s="24">
        <v>22.01</v>
      </c>
      <c r="H24" s="24">
        <v>22.57</v>
      </c>
      <c r="I24" s="59">
        <f t="shared" si="18"/>
        <v>22.29</v>
      </c>
      <c r="J24" s="19">
        <f t="shared" si="13"/>
        <v>46.685516808042728</v>
      </c>
      <c r="K24" s="18">
        <f t="shared" si="22"/>
        <v>-0.63840055003790575</v>
      </c>
      <c r="L24" s="24">
        <v>20.329999999999998</v>
      </c>
      <c r="M24" s="24">
        <v>20.62</v>
      </c>
      <c r="N24" s="59">
        <f t="shared" si="19"/>
        <v>20.475000000000001</v>
      </c>
      <c r="O24" s="19">
        <f t="shared" si="14"/>
        <v>43.393027445162659</v>
      </c>
      <c r="P24" s="18">
        <f t="shared" si="23"/>
        <v>-0.67042454326534917</v>
      </c>
      <c r="Q24" s="24">
        <v>19.11</v>
      </c>
      <c r="R24" s="24">
        <v>18.809999999999999</v>
      </c>
      <c r="S24" s="59">
        <f t="shared" si="15"/>
        <v>18.96</v>
      </c>
      <c r="T24" s="19">
        <f t="shared" si="16"/>
        <v>40.18226131185758</v>
      </c>
      <c r="U24" s="18">
        <f t="shared" si="20"/>
        <v>-0.70819686590313702</v>
      </c>
    </row>
    <row r="25" spans="1:27" ht="16.2" thickBot="1" x14ac:dyDescent="0.35">
      <c r="A25" s="56">
        <v>120</v>
      </c>
      <c r="B25" s="36">
        <v>21.94</v>
      </c>
      <c r="C25" s="36">
        <v>21.25</v>
      </c>
      <c r="D25" s="60">
        <f t="shared" si="17"/>
        <v>21.594999999999999</v>
      </c>
      <c r="E25" s="35">
        <f t="shared" si="12"/>
        <v>45.229867001780292</v>
      </c>
      <c r="F25" s="35">
        <f t="shared" si="21"/>
        <v>-0.74612925422292919</v>
      </c>
      <c r="G25" s="36">
        <v>19.510000000000002</v>
      </c>
      <c r="H25" s="36">
        <v>19.940000000000001</v>
      </c>
      <c r="I25" s="60">
        <f t="shared" si="18"/>
        <v>19.725000000000001</v>
      </c>
      <c r="J25" s="43">
        <f t="shared" si="13"/>
        <v>41.31322651586553</v>
      </c>
      <c r="K25" s="35">
        <f t="shared" si="22"/>
        <v>-0.7606518307037452</v>
      </c>
      <c r="L25" s="36">
        <v>18.7</v>
      </c>
      <c r="M25" s="36">
        <v>18.59</v>
      </c>
      <c r="N25" s="60">
        <f t="shared" si="19"/>
        <v>18.645</v>
      </c>
      <c r="O25" s="43">
        <f t="shared" si="14"/>
        <v>39.51467627423969</v>
      </c>
      <c r="P25" s="35">
        <f t="shared" si="23"/>
        <v>-0.76405115937369816</v>
      </c>
      <c r="Q25" s="36">
        <v>17.3</v>
      </c>
      <c r="R25" s="36">
        <v>17.43</v>
      </c>
      <c r="S25" s="60">
        <f t="shared" si="15"/>
        <v>17.365000000000002</v>
      </c>
      <c r="T25" s="43">
        <f t="shared" si="16"/>
        <v>36.801949772173359</v>
      </c>
      <c r="U25" s="35">
        <f t="shared" si="20"/>
        <v>-0.79607167653397537</v>
      </c>
    </row>
    <row r="26" spans="1:27" ht="15.6" x14ac:dyDescent="0.3">
      <c r="N26" s="29"/>
      <c r="O26" s="29"/>
      <c r="V26" s="62"/>
    </row>
    <row r="27" spans="1:27" ht="15.6" x14ac:dyDescent="0.3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W27" s="62"/>
      <c r="X27" s="62"/>
      <c r="Y27" s="62"/>
      <c r="Z27" s="62"/>
      <c r="AA27" s="62"/>
    </row>
    <row r="28" spans="1:27" ht="16.2" thickBot="1" x14ac:dyDescent="0.35">
      <c r="A28" s="153" t="s">
        <v>15</v>
      </c>
      <c r="B28" s="1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W28" s="62"/>
      <c r="X28" s="62"/>
      <c r="Y28" s="62"/>
      <c r="Z28" s="62"/>
      <c r="AA28" s="62"/>
    </row>
    <row r="29" spans="1:27" ht="16.2" thickBot="1" x14ac:dyDescent="0.35">
      <c r="A29" s="149" t="s">
        <v>6</v>
      </c>
      <c r="B29" s="146" t="s">
        <v>19</v>
      </c>
      <c r="C29" s="148"/>
      <c r="D29" s="148"/>
      <c r="E29" s="148"/>
      <c r="F29" s="147"/>
      <c r="G29" s="146" t="s">
        <v>20</v>
      </c>
      <c r="H29" s="148"/>
      <c r="I29" s="148"/>
      <c r="J29" s="148"/>
      <c r="K29" s="147"/>
      <c r="L29" s="146" t="s">
        <v>21</v>
      </c>
      <c r="M29" s="148"/>
      <c r="N29" s="148"/>
      <c r="O29" s="148"/>
      <c r="P29" s="147"/>
      <c r="Q29" s="146" t="s">
        <v>22</v>
      </c>
      <c r="R29" s="148"/>
      <c r="S29" s="148"/>
      <c r="T29" s="148"/>
      <c r="U29" s="148"/>
    </row>
    <row r="30" spans="1:27" ht="18.600000000000001" thickBot="1" x14ac:dyDescent="0.35">
      <c r="A30" s="150"/>
      <c r="B30" s="146" t="s">
        <v>53</v>
      </c>
      <c r="C30" s="147"/>
      <c r="D30" s="4" t="s">
        <v>4</v>
      </c>
      <c r="E30" s="55" t="s">
        <v>5</v>
      </c>
      <c r="F30" s="55" t="s">
        <v>10</v>
      </c>
      <c r="G30" s="146" t="s">
        <v>53</v>
      </c>
      <c r="H30" s="147"/>
      <c r="I30" s="4" t="s">
        <v>4</v>
      </c>
      <c r="J30" s="55" t="s">
        <v>5</v>
      </c>
      <c r="K30" s="55" t="s">
        <v>10</v>
      </c>
      <c r="L30" s="146" t="s">
        <v>53</v>
      </c>
      <c r="M30" s="147"/>
      <c r="N30" s="4" t="s">
        <v>4</v>
      </c>
      <c r="O30" s="55" t="s">
        <v>5</v>
      </c>
      <c r="P30" s="55" t="s">
        <v>10</v>
      </c>
      <c r="Q30" s="146" t="s">
        <v>53</v>
      </c>
      <c r="R30" s="147"/>
      <c r="S30" s="4" t="s">
        <v>4</v>
      </c>
      <c r="T30" s="55" t="s">
        <v>5</v>
      </c>
      <c r="U30" s="55" t="s">
        <v>10</v>
      </c>
    </row>
    <row r="31" spans="1:27" ht="15.6" x14ac:dyDescent="0.3">
      <c r="A31" s="15">
        <v>-30</v>
      </c>
      <c r="B31" s="1">
        <v>46.92</v>
      </c>
      <c r="C31" s="8">
        <v>47.19</v>
      </c>
      <c r="D31" s="12">
        <f>(B31+C31)/2</f>
        <v>47.055</v>
      </c>
      <c r="E31" s="86">
        <f>100-((D$31-D31)/D$31)*100</f>
        <v>100</v>
      </c>
      <c r="F31" s="52"/>
      <c r="G31" s="1">
        <v>46.1</v>
      </c>
      <c r="H31" s="8">
        <v>46.93</v>
      </c>
      <c r="I31" s="12">
        <f>(G31+H31)/2</f>
        <v>46.515000000000001</v>
      </c>
      <c r="J31" s="86">
        <f>100-((I$31-I31)/I$31)*100</f>
        <v>100</v>
      </c>
      <c r="K31" s="52"/>
      <c r="L31" s="1">
        <v>46.1</v>
      </c>
      <c r="M31" s="8">
        <v>46.93</v>
      </c>
      <c r="N31" s="12">
        <f t="shared" ref="N31:N38" si="24">(L31+M31)/2</f>
        <v>46.515000000000001</v>
      </c>
      <c r="O31" s="10">
        <f t="shared" ref="O31:O38" si="25">100-((N$31-N31)/N$31)*100</f>
        <v>100</v>
      </c>
      <c r="P31" s="52"/>
      <c r="Q31" s="1">
        <v>47.05</v>
      </c>
      <c r="R31" s="8">
        <v>47.33</v>
      </c>
      <c r="S31" s="12">
        <f>(Q31+R31)/2</f>
        <v>47.19</v>
      </c>
      <c r="T31" s="86">
        <f t="shared" ref="T31:T38" si="26">100-((S$31-S31)/S$31)*100</f>
        <v>100</v>
      </c>
      <c r="U31" s="52"/>
    </row>
    <row r="32" spans="1:27" ht="15.6" x14ac:dyDescent="0.3">
      <c r="A32" s="15">
        <v>0</v>
      </c>
      <c r="B32" s="16">
        <v>40.97</v>
      </c>
      <c r="C32" s="17">
        <v>40.869999999999997</v>
      </c>
      <c r="D32" s="23">
        <f t="shared" ref="D32:D38" si="27">(B32+C32)/2</f>
        <v>40.92</v>
      </c>
      <c r="E32" s="87">
        <f t="shared" ref="E32:E38" si="28">100-((D$31-D32)/D$31)*100</f>
        <v>86.962065667835518</v>
      </c>
      <c r="F32" s="18">
        <f>LN(D32/D$32)</f>
        <v>0</v>
      </c>
      <c r="G32" s="16">
        <v>40.36</v>
      </c>
      <c r="H32" s="17">
        <v>40.619999999999997</v>
      </c>
      <c r="I32" s="23">
        <f t="shared" ref="I32:I38" si="29">(G32+H32)/2</f>
        <v>40.489999999999995</v>
      </c>
      <c r="J32" s="87">
        <f t="shared" ref="J32:J38" si="30">100-((I$31-I32)/I$31)*100</f>
        <v>87.047189078791774</v>
      </c>
      <c r="K32" s="18">
        <f t="shared" ref="K32:K38" si="31">LN(I32/I$32)</f>
        <v>0</v>
      </c>
      <c r="L32" s="16">
        <v>40.49</v>
      </c>
      <c r="M32" s="17">
        <v>40.270000000000003</v>
      </c>
      <c r="N32" s="23">
        <f t="shared" si="24"/>
        <v>40.380000000000003</v>
      </c>
      <c r="O32" s="19">
        <f t="shared" si="25"/>
        <v>86.810706223798775</v>
      </c>
      <c r="P32" s="18">
        <f t="shared" ref="P32:P38" si="32">LN(N32/N$32)</f>
        <v>0</v>
      </c>
      <c r="Q32" s="16">
        <v>40.56</v>
      </c>
      <c r="R32" s="17">
        <v>40.03</v>
      </c>
      <c r="S32" s="23">
        <f t="shared" ref="S32:S38" si="33">(Q32+R32)/2</f>
        <v>40.295000000000002</v>
      </c>
      <c r="T32" s="87">
        <f t="shared" si="26"/>
        <v>85.388853570671756</v>
      </c>
      <c r="U32" s="18">
        <f t="shared" ref="U32:U38" si="34">LN(S32/S$32)</f>
        <v>0</v>
      </c>
    </row>
    <row r="33" spans="1:21" ht="15.6" x14ac:dyDescent="0.3">
      <c r="A33" s="15">
        <v>15</v>
      </c>
      <c r="B33" s="26">
        <v>35.07</v>
      </c>
      <c r="C33" s="24">
        <v>35.75</v>
      </c>
      <c r="D33" s="23">
        <f t="shared" si="27"/>
        <v>35.409999999999997</v>
      </c>
      <c r="E33" s="87">
        <f t="shared" si="28"/>
        <v>75.252364254595676</v>
      </c>
      <c r="F33" s="18">
        <f t="shared" ref="F33:F38" si="35">LN(D33/D$32)</f>
        <v>-0.14462467495961348</v>
      </c>
      <c r="G33" s="26">
        <v>34.85</v>
      </c>
      <c r="H33" s="24">
        <v>34.729999999999997</v>
      </c>
      <c r="I33" s="23">
        <f t="shared" si="29"/>
        <v>34.79</v>
      </c>
      <c r="J33" s="87">
        <f t="shared" si="30"/>
        <v>74.793077501881115</v>
      </c>
      <c r="K33" s="18">
        <f t="shared" si="31"/>
        <v>-0.15172504088021896</v>
      </c>
      <c r="L33" s="26">
        <v>36.520000000000003</v>
      </c>
      <c r="M33" s="24">
        <v>36.299999999999997</v>
      </c>
      <c r="N33" s="23">
        <f t="shared" si="24"/>
        <v>36.409999999999997</v>
      </c>
      <c r="O33" s="19">
        <f t="shared" si="25"/>
        <v>78.275825002687299</v>
      </c>
      <c r="P33" s="18">
        <f t="shared" si="32"/>
        <v>-0.10349115069734946</v>
      </c>
      <c r="Q33" s="26">
        <v>35.479999999999997</v>
      </c>
      <c r="R33" s="24">
        <v>35.11</v>
      </c>
      <c r="S33" s="23">
        <f t="shared" si="33"/>
        <v>35.295000000000002</v>
      </c>
      <c r="T33" s="87">
        <f t="shared" si="26"/>
        <v>74.793388429752071</v>
      </c>
      <c r="U33" s="18">
        <f t="shared" si="34"/>
        <v>-0.13248608092903913</v>
      </c>
    </row>
    <row r="34" spans="1:21" ht="15.6" x14ac:dyDescent="0.3">
      <c r="A34" s="15">
        <v>30</v>
      </c>
      <c r="B34" s="26">
        <v>31.69</v>
      </c>
      <c r="C34" s="24">
        <v>32.06</v>
      </c>
      <c r="D34" s="23">
        <f t="shared" si="27"/>
        <v>31.875</v>
      </c>
      <c r="E34" s="87">
        <f t="shared" si="28"/>
        <v>67.739878865157792</v>
      </c>
      <c r="F34" s="18">
        <f t="shared" si="35"/>
        <v>-0.24979693760483554</v>
      </c>
      <c r="G34" s="26">
        <v>31.42</v>
      </c>
      <c r="H34" s="24">
        <v>31.4</v>
      </c>
      <c r="I34" s="23">
        <f t="shared" si="29"/>
        <v>31.41</v>
      </c>
      <c r="J34" s="87">
        <f t="shared" si="30"/>
        <v>67.52660432118671</v>
      </c>
      <c r="K34" s="18">
        <f t="shared" si="31"/>
        <v>-0.25392871649351445</v>
      </c>
      <c r="L34" s="26">
        <v>32.35</v>
      </c>
      <c r="M34" s="24">
        <v>32.49</v>
      </c>
      <c r="N34" s="23">
        <f t="shared" si="24"/>
        <v>32.42</v>
      </c>
      <c r="O34" s="19">
        <f t="shared" si="25"/>
        <v>69.697946898849835</v>
      </c>
      <c r="P34" s="18">
        <f t="shared" si="32"/>
        <v>-0.21955909657716136</v>
      </c>
      <c r="Q34" s="26">
        <v>32.21</v>
      </c>
      <c r="R34" s="24">
        <v>32.49</v>
      </c>
      <c r="S34" s="23">
        <f t="shared" si="33"/>
        <v>32.35</v>
      </c>
      <c r="T34" s="87">
        <f t="shared" si="26"/>
        <v>68.55265946175038</v>
      </c>
      <c r="U34" s="18">
        <f t="shared" si="34"/>
        <v>-0.21961337082956514</v>
      </c>
    </row>
    <row r="35" spans="1:21" ht="15.6" x14ac:dyDescent="0.3">
      <c r="A35" s="15">
        <v>60</v>
      </c>
      <c r="B35" s="26">
        <v>26.16</v>
      </c>
      <c r="C35" s="24">
        <v>25.87</v>
      </c>
      <c r="D35" s="23">
        <f t="shared" si="27"/>
        <v>26.015000000000001</v>
      </c>
      <c r="E35" s="87">
        <f t="shared" si="28"/>
        <v>55.28636701732016</v>
      </c>
      <c r="F35" s="18">
        <f t="shared" si="35"/>
        <v>-0.45294564634115891</v>
      </c>
      <c r="G35" s="26">
        <v>25.44</v>
      </c>
      <c r="H35" s="24">
        <v>25.42</v>
      </c>
      <c r="I35" s="23">
        <f t="shared" si="29"/>
        <v>25.43</v>
      </c>
      <c r="J35" s="87">
        <f t="shared" si="30"/>
        <v>54.670536386112005</v>
      </c>
      <c r="K35" s="18">
        <f t="shared" si="31"/>
        <v>-0.46512545061004135</v>
      </c>
      <c r="L35" s="26">
        <v>26.61</v>
      </c>
      <c r="M35" s="24">
        <v>26.74</v>
      </c>
      <c r="N35" s="23">
        <f t="shared" si="24"/>
        <v>26.674999999999997</v>
      </c>
      <c r="O35" s="19">
        <f t="shared" si="25"/>
        <v>57.347092335805648</v>
      </c>
      <c r="P35" s="18">
        <f t="shared" si="32"/>
        <v>-0.41460781569687455</v>
      </c>
      <c r="Q35" s="26">
        <v>26.79</v>
      </c>
      <c r="R35" s="24">
        <v>26.53</v>
      </c>
      <c r="S35" s="23">
        <f t="shared" si="33"/>
        <v>26.66</v>
      </c>
      <c r="T35" s="87">
        <f t="shared" si="26"/>
        <v>56.495020131383775</v>
      </c>
      <c r="U35" s="18">
        <f t="shared" si="34"/>
        <v>-0.41306307702591205</v>
      </c>
    </row>
    <row r="36" spans="1:21" ht="15.6" x14ac:dyDescent="0.3">
      <c r="A36" s="15">
        <v>90</v>
      </c>
      <c r="B36" s="26">
        <v>21.08</v>
      </c>
      <c r="C36" s="24">
        <v>21.21</v>
      </c>
      <c r="D36" s="23">
        <f t="shared" si="27"/>
        <v>21.145</v>
      </c>
      <c r="E36" s="87">
        <f t="shared" si="28"/>
        <v>44.936776113059182</v>
      </c>
      <c r="F36" s="18">
        <f t="shared" si="35"/>
        <v>-0.66021547015897386</v>
      </c>
      <c r="G36" s="26">
        <v>20.95</v>
      </c>
      <c r="H36" s="24">
        <v>21.27</v>
      </c>
      <c r="I36" s="23">
        <f t="shared" si="29"/>
        <v>21.11</v>
      </c>
      <c r="J36" s="87">
        <f t="shared" si="30"/>
        <v>45.383209717295493</v>
      </c>
      <c r="K36" s="18">
        <f t="shared" si="31"/>
        <v>-0.65130816818384052</v>
      </c>
      <c r="L36" s="26">
        <v>21.93</v>
      </c>
      <c r="M36" s="24">
        <v>21.69</v>
      </c>
      <c r="N36" s="23">
        <f t="shared" si="24"/>
        <v>21.810000000000002</v>
      </c>
      <c r="O36" s="19">
        <f t="shared" si="25"/>
        <v>46.888100612705585</v>
      </c>
      <c r="P36" s="18">
        <f t="shared" si="32"/>
        <v>-0.6159660326711538</v>
      </c>
      <c r="Q36" s="26">
        <v>20.440000000000001</v>
      </c>
      <c r="R36" s="24">
        <v>20.45</v>
      </c>
      <c r="S36" s="23">
        <f t="shared" si="33"/>
        <v>20.445</v>
      </c>
      <c r="T36" s="87">
        <f t="shared" si="26"/>
        <v>43.324856961220604</v>
      </c>
      <c r="U36" s="18">
        <f t="shared" si="34"/>
        <v>-0.67848903795986903</v>
      </c>
    </row>
    <row r="37" spans="1:21" ht="15.6" x14ac:dyDescent="0.3">
      <c r="A37" s="15">
        <v>105</v>
      </c>
      <c r="B37" s="26">
        <v>19.23</v>
      </c>
      <c r="C37" s="24">
        <v>19.71</v>
      </c>
      <c r="D37" s="23">
        <f t="shared" si="27"/>
        <v>19.47</v>
      </c>
      <c r="E37" s="87">
        <f t="shared" si="28"/>
        <v>41.377111890341091</v>
      </c>
      <c r="F37" s="18">
        <f t="shared" si="35"/>
        <v>-0.74274412169931747</v>
      </c>
      <c r="G37" s="26">
        <v>18.89</v>
      </c>
      <c r="H37" s="24">
        <v>18.66</v>
      </c>
      <c r="I37" s="23">
        <f t="shared" si="29"/>
        <v>18.774999999999999</v>
      </c>
      <c r="J37" s="87">
        <f t="shared" si="30"/>
        <v>40.363323659034712</v>
      </c>
      <c r="K37" s="18">
        <f t="shared" si="31"/>
        <v>-0.76852883239387126</v>
      </c>
      <c r="L37" s="26">
        <v>20.53</v>
      </c>
      <c r="M37" s="24">
        <v>20.190000000000001</v>
      </c>
      <c r="N37" s="23">
        <f t="shared" si="24"/>
        <v>20.36</v>
      </c>
      <c r="O37" s="19">
        <f t="shared" si="25"/>
        <v>43.770826615070405</v>
      </c>
      <c r="P37" s="18">
        <f t="shared" si="32"/>
        <v>-0.68476242120236952</v>
      </c>
      <c r="Q37" s="26">
        <v>19.87</v>
      </c>
      <c r="R37" s="24">
        <v>19.68</v>
      </c>
      <c r="S37" s="23">
        <f t="shared" si="33"/>
        <v>19.774999999999999</v>
      </c>
      <c r="T37" s="87">
        <f t="shared" si="26"/>
        <v>41.905064632337364</v>
      </c>
      <c r="U37" s="18">
        <f t="shared" si="34"/>
        <v>-0.71180887812275717</v>
      </c>
    </row>
    <row r="38" spans="1:21" ht="16.2" thickBot="1" x14ac:dyDescent="0.35">
      <c r="A38" s="63">
        <v>120</v>
      </c>
      <c r="B38" s="47">
        <v>16.690000000000001</v>
      </c>
      <c r="C38" s="36">
        <v>16.350000000000001</v>
      </c>
      <c r="D38" s="45">
        <f t="shared" si="27"/>
        <v>16.520000000000003</v>
      </c>
      <c r="E38" s="88">
        <f t="shared" si="28"/>
        <v>35.107852513016695</v>
      </c>
      <c r="F38" s="35">
        <f t="shared" si="35"/>
        <v>-0.90704717299059356</v>
      </c>
      <c r="G38" s="47">
        <v>16.79</v>
      </c>
      <c r="H38" s="36">
        <v>16.88</v>
      </c>
      <c r="I38" s="45">
        <f t="shared" si="29"/>
        <v>16.835000000000001</v>
      </c>
      <c r="J38" s="88">
        <f t="shared" si="30"/>
        <v>36.192626034612495</v>
      </c>
      <c r="K38" s="35">
        <f t="shared" si="31"/>
        <v>-0.87759497743103176</v>
      </c>
      <c r="L38" s="47">
        <v>18.350000000000001</v>
      </c>
      <c r="M38" s="36">
        <v>18.309999999999999</v>
      </c>
      <c r="N38" s="45">
        <f t="shared" si="24"/>
        <v>18.329999999999998</v>
      </c>
      <c r="O38" s="43">
        <f t="shared" si="25"/>
        <v>39.40664301838116</v>
      </c>
      <c r="P38" s="35">
        <f t="shared" si="32"/>
        <v>-0.78979555103307797</v>
      </c>
      <c r="Q38" s="47">
        <v>17.579999999999998</v>
      </c>
      <c r="R38" s="36">
        <v>17.190000000000001</v>
      </c>
      <c r="S38" s="45">
        <f t="shared" si="33"/>
        <v>17.384999999999998</v>
      </c>
      <c r="T38" s="88">
        <f t="shared" si="26"/>
        <v>36.840432294977745</v>
      </c>
      <c r="U38" s="35">
        <f t="shared" si="34"/>
        <v>-0.8406196263166501</v>
      </c>
    </row>
    <row r="42" spans="1:21" ht="15.6" x14ac:dyDescent="0.3">
      <c r="A42" s="154" t="s">
        <v>24</v>
      </c>
      <c r="B42" s="154"/>
      <c r="C42" s="94" t="s">
        <v>25</v>
      </c>
    </row>
    <row r="43" spans="1:21" ht="15" thickBot="1" x14ac:dyDescent="0.35"/>
    <row r="44" spans="1:21" ht="18.600000000000001" thickBot="1" x14ac:dyDescent="0.35">
      <c r="A44" s="116" t="s">
        <v>6</v>
      </c>
      <c r="B44" s="146" t="s">
        <v>53</v>
      </c>
      <c r="C44" s="147"/>
      <c r="D44" s="104" t="s">
        <v>4</v>
      </c>
      <c r="E44" s="71" t="s">
        <v>5</v>
      </c>
      <c r="F44" s="55" t="s">
        <v>10</v>
      </c>
      <c r="G44" s="105" t="s">
        <v>9</v>
      </c>
    </row>
    <row r="45" spans="1:21" ht="15.6" x14ac:dyDescent="0.3">
      <c r="A45" s="15">
        <v>-45</v>
      </c>
      <c r="B45" s="1">
        <v>47.38</v>
      </c>
      <c r="C45" s="8">
        <v>47.55</v>
      </c>
      <c r="D45" s="64">
        <f>(B45+C45)/2</f>
        <v>47.465000000000003</v>
      </c>
      <c r="E45" s="65">
        <f>100-((D45-D45)/D45)*100</f>
        <v>100</v>
      </c>
      <c r="F45" s="52"/>
      <c r="G45" s="52"/>
    </row>
    <row r="46" spans="1:21" ht="15.6" x14ac:dyDescent="0.3">
      <c r="A46" s="15">
        <v>-15</v>
      </c>
      <c r="B46" s="26">
        <v>44.6</v>
      </c>
      <c r="C46" s="24">
        <v>44.2</v>
      </c>
      <c r="D46" s="59">
        <f>(B46+C46)/2</f>
        <v>44.400000000000006</v>
      </c>
      <c r="E46" s="57">
        <f>100-((D45-D46)/D45)*100</f>
        <v>93.54261034446435</v>
      </c>
      <c r="F46" s="20"/>
      <c r="G46" s="20"/>
    </row>
    <row r="47" spans="1:21" ht="15.6" x14ac:dyDescent="0.3">
      <c r="A47" s="15">
        <v>0</v>
      </c>
      <c r="B47" s="16">
        <v>44.21</v>
      </c>
      <c r="C47" s="17">
        <v>44.56</v>
      </c>
      <c r="D47" s="59">
        <f t="shared" ref="D47:D53" si="36">(B47+C47)/2</f>
        <v>44.385000000000005</v>
      </c>
      <c r="E47" s="91">
        <f>100-((D45-D47)/D45)*100</f>
        <v>93.51100811123986</v>
      </c>
      <c r="F47" s="20">
        <f>LN(D47/D47)</f>
        <v>0</v>
      </c>
      <c r="G47" s="20">
        <f>E47/E$47</f>
        <v>1</v>
      </c>
    </row>
    <row r="48" spans="1:21" ht="15.6" x14ac:dyDescent="0.3">
      <c r="A48" s="15">
        <v>15</v>
      </c>
      <c r="B48" s="26">
        <v>37.86</v>
      </c>
      <c r="C48" s="24">
        <v>38.1</v>
      </c>
      <c r="D48" s="59">
        <f t="shared" si="36"/>
        <v>37.980000000000004</v>
      </c>
      <c r="E48" s="57">
        <f>100-((D45-D48)/D45)*100</f>
        <v>80.016854524386389</v>
      </c>
      <c r="F48" s="20">
        <f>LN(D48/D47)</f>
        <v>-0.15584186913614281</v>
      </c>
      <c r="G48" s="20">
        <f t="shared" ref="G48:G53" si="37">E48/E$47</f>
        <v>0.85569449138222375</v>
      </c>
    </row>
    <row r="49" spans="1:7" ht="15.6" x14ac:dyDescent="0.3">
      <c r="A49" s="15">
        <v>30</v>
      </c>
      <c r="B49" s="26">
        <v>33.5</v>
      </c>
      <c r="C49" s="24">
        <v>33.97</v>
      </c>
      <c r="D49" s="59">
        <f t="shared" si="36"/>
        <v>33.734999999999999</v>
      </c>
      <c r="E49" s="57">
        <f>100-((D45-D49)/D45)*100</f>
        <v>71.073422521858205</v>
      </c>
      <c r="F49" s="20">
        <f>LN(D49/D47)</f>
        <v>-0.27436570044089414</v>
      </c>
      <c r="G49" s="20">
        <f t="shared" si="37"/>
        <v>0.76005407232173028</v>
      </c>
    </row>
    <row r="50" spans="1:7" ht="15.6" x14ac:dyDescent="0.3">
      <c r="A50" s="15">
        <v>60</v>
      </c>
      <c r="B50" s="26">
        <v>28.99</v>
      </c>
      <c r="C50" s="24">
        <v>29.25</v>
      </c>
      <c r="D50" s="59">
        <f t="shared" si="36"/>
        <v>29.119999999999997</v>
      </c>
      <c r="E50" s="57">
        <f>100-((D45-D50)/D45)*100</f>
        <v>61.350468766459485</v>
      </c>
      <c r="F50" s="20">
        <f>LN(D50/D47)</f>
        <v>-0.42147635119179755</v>
      </c>
      <c r="G50" s="20">
        <f t="shared" si="37"/>
        <v>0.6560775036611467</v>
      </c>
    </row>
    <row r="51" spans="1:7" ht="15.6" x14ac:dyDescent="0.3">
      <c r="A51" s="15">
        <v>90</v>
      </c>
      <c r="B51" s="26">
        <v>24.6</v>
      </c>
      <c r="C51" s="24">
        <v>24.39</v>
      </c>
      <c r="D51" s="59">
        <f t="shared" si="36"/>
        <v>24.495000000000001</v>
      </c>
      <c r="E51" s="57">
        <f>100-((D45-D51)/D45)*100</f>
        <v>51.606446855577794</v>
      </c>
      <c r="F51" s="20">
        <f>LN(D51/D47)</f>
        <v>-0.5944325594297446</v>
      </c>
      <c r="G51" s="20">
        <f t="shared" si="37"/>
        <v>0.55187563366002024</v>
      </c>
    </row>
    <row r="52" spans="1:7" ht="15.6" x14ac:dyDescent="0.3">
      <c r="A52" s="15">
        <v>105</v>
      </c>
      <c r="B52" s="26">
        <v>22.05</v>
      </c>
      <c r="C52" s="24">
        <v>22.03</v>
      </c>
      <c r="D52" s="59">
        <f t="shared" si="36"/>
        <v>22.04</v>
      </c>
      <c r="E52" s="57">
        <f>100-((D45-D52)/D45)*100</f>
        <v>46.434214684504369</v>
      </c>
      <c r="F52" s="20">
        <f>LN(D52/D47)</f>
        <v>-0.70004259023556903</v>
      </c>
      <c r="G52" s="20">
        <f t="shared" si="37"/>
        <v>0.49656415455671959</v>
      </c>
    </row>
    <row r="53" spans="1:7" ht="16.2" thickBot="1" x14ac:dyDescent="0.35">
      <c r="A53" s="63">
        <v>120</v>
      </c>
      <c r="B53" s="47">
        <v>19.57</v>
      </c>
      <c r="C53" s="36">
        <v>19.829999999999998</v>
      </c>
      <c r="D53" s="60">
        <f t="shared" si="36"/>
        <v>19.7</v>
      </c>
      <c r="E53" s="58">
        <f>100-((D45-D53)/D45)*100</f>
        <v>41.504266301485302</v>
      </c>
      <c r="F53" s="53">
        <f>LN(D53/D47)</f>
        <v>-0.81228293877634006</v>
      </c>
      <c r="G53" s="53">
        <f t="shared" si="37"/>
        <v>0.44384364086966316</v>
      </c>
    </row>
  </sheetData>
  <mergeCells count="32">
    <mergeCell ref="Q29:U29"/>
    <mergeCell ref="A2:A3"/>
    <mergeCell ref="A15:A16"/>
    <mergeCell ref="A29:A30"/>
    <mergeCell ref="Q2:U2"/>
    <mergeCell ref="Q15:U15"/>
    <mergeCell ref="Q30:R30"/>
    <mergeCell ref="L16:M16"/>
    <mergeCell ref="Q16:R16"/>
    <mergeCell ref="B3:C3"/>
    <mergeCell ref="G3:H3"/>
    <mergeCell ref="L3:M3"/>
    <mergeCell ref="Q3:R3"/>
    <mergeCell ref="L2:P2"/>
    <mergeCell ref="B15:F15"/>
    <mergeCell ref="G15:K15"/>
    <mergeCell ref="L15:P15"/>
    <mergeCell ref="B30:C30"/>
    <mergeCell ref="G30:H30"/>
    <mergeCell ref="L30:M30"/>
    <mergeCell ref="A28:B28"/>
    <mergeCell ref="B16:C16"/>
    <mergeCell ref="G16:H16"/>
    <mergeCell ref="B29:F29"/>
    <mergeCell ref="G29:K29"/>
    <mergeCell ref="L29:P29"/>
    <mergeCell ref="A14:B14"/>
    <mergeCell ref="A1:B1"/>
    <mergeCell ref="B44:C44"/>
    <mergeCell ref="B2:F2"/>
    <mergeCell ref="G2:K2"/>
    <mergeCell ref="A42:B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9F4D-4EFA-4DE7-A5E8-F918D5A12830}">
  <dimension ref="A1:AA84"/>
  <sheetViews>
    <sheetView zoomScaleNormal="100" workbookViewId="0">
      <selection activeCell="G3" sqref="G3:H3"/>
    </sheetView>
  </sheetViews>
  <sheetFormatPr defaultRowHeight="14.4" x14ac:dyDescent="0.3"/>
  <cols>
    <col min="5" max="5" width="9.109375" customWidth="1"/>
  </cols>
  <sheetData>
    <row r="1" spans="1:27" ht="16.2" thickBot="1" x14ac:dyDescent="0.35">
      <c r="A1" s="153" t="s">
        <v>13</v>
      </c>
      <c r="B1" s="153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7" ht="16.2" thickBot="1" x14ac:dyDescent="0.35">
      <c r="A2" s="149" t="s">
        <v>6</v>
      </c>
      <c r="B2" s="146" t="s">
        <v>18</v>
      </c>
      <c r="C2" s="148"/>
      <c r="D2" s="148"/>
      <c r="E2" s="148"/>
      <c r="F2" s="147"/>
      <c r="G2" s="146" t="s">
        <v>19</v>
      </c>
      <c r="H2" s="148"/>
      <c r="I2" s="148"/>
      <c r="J2" s="148"/>
      <c r="K2" s="147"/>
      <c r="L2" s="146" t="s">
        <v>20</v>
      </c>
      <c r="M2" s="148"/>
      <c r="N2" s="148"/>
      <c r="O2" s="148"/>
      <c r="P2" s="147"/>
      <c r="Q2" s="146" t="s">
        <v>21</v>
      </c>
      <c r="R2" s="148"/>
      <c r="S2" s="148"/>
      <c r="T2" s="148"/>
      <c r="U2" s="147"/>
    </row>
    <row r="3" spans="1:27" ht="18.600000000000001" thickBot="1" x14ac:dyDescent="0.35">
      <c r="A3" s="150"/>
      <c r="B3" s="146" t="s">
        <v>53</v>
      </c>
      <c r="C3" s="147"/>
      <c r="D3" s="4" t="s">
        <v>4</v>
      </c>
      <c r="E3" s="55" t="s">
        <v>5</v>
      </c>
      <c r="F3" s="55" t="s">
        <v>10</v>
      </c>
      <c r="G3" s="146" t="s">
        <v>53</v>
      </c>
      <c r="H3" s="147"/>
      <c r="I3" s="4" t="s">
        <v>4</v>
      </c>
      <c r="J3" s="55" t="s">
        <v>5</v>
      </c>
      <c r="K3" s="55" t="s">
        <v>10</v>
      </c>
      <c r="L3" s="146" t="s">
        <v>53</v>
      </c>
      <c r="M3" s="147"/>
      <c r="N3" s="4" t="s">
        <v>4</v>
      </c>
      <c r="O3" s="55" t="s">
        <v>5</v>
      </c>
      <c r="P3" s="55" t="s">
        <v>10</v>
      </c>
      <c r="Q3" s="146" t="s">
        <v>53</v>
      </c>
      <c r="R3" s="147"/>
      <c r="S3" s="4" t="s">
        <v>4</v>
      </c>
      <c r="T3" s="55" t="s">
        <v>5</v>
      </c>
      <c r="U3" s="55" t="s">
        <v>10</v>
      </c>
    </row>
    <row r="4" spans="1:27" ht="15.6" x14ac:dyDescent="0.3">
      <c r="A4" s="15">
        <v>-30</v>
      </c>
      <c r="B4" s="1">
        <v>47.62</v>
      </c>
      <c r="C4" s="8">
        <v>47.64</v>
      </c>
      <c r="D4" s="12">
        <f>(B4+C4)/2</f>
        <v>47.629999999999995</v>
      </c>
      <c r="E4" s="10">
        <f>100-((D$4-D4)/D$4)*100</f>
        <v>100</v>
      </c>
      <c r="F4" s="52"/>
      <c r="G4" s="8">
        <v>47.62</v>
      </c>
      <c r="H4" s="8">
        <v>47.64</v>
      </c>
      <c r="I4" s="64">
        <f>(G4+H4)/2</f>
        <v>47.629999999999995</v>
      </c>
      <c r="J4" s="65">
        <f>100-((I$4-I4)/I$4)*100</f>
        <v>100</v>
      </c>
      <c r="K4" s="52"/>
      <c r="L4" s="8">
        <v>47.62</v>
      </c>
      <c r="M4" s="8">
        <v>47.64</v>
      </c>
      <c r="N4" s="64">
        <f>(L4+M4)/2</f>
        <v>47.629999999999995</v>
      </c>
      <c r="O4" s="65">
        <f>100-((N$4-N4)/N$4)*100</f>
        <v>100</v>
      </c>
      <c r="P4" s="52"/>
      <c r="Q4" s="8">
        <v>47.67</v>
      </c>
      <c r="R4" s="8">
        <v>47.3</v>
      </c>
      <c r="S4" s="64">
        <f>(Q4+R4)/2</f>
        <v>47.484999999999999</v>
      </c>
      <c r="T4" s="84">
        <f>100-((S$4-S4)/S$4)*100</f>
        <v>100</v>
      </c>
      <c r="U4" s="52"/>
    </row>
    <row r="5" spans="1:27" ht="15.6" x14ac:dyDescent="0.3">
      <c r="A5" s="15">
        <v>0</v>
      </c>
      <c r="B5" s="16">
        <v>41.54</v>
      </c>
      <c r="C5" s="17">
        <v>41.14</v>
      </c>
      <c r="D5" s="23">
        <f t="shared" ref="D5:D11" si="0">(B5+C5)/2</f>
        <v>41.34</v>
      </c>
      <c r="E5" s="19">
        <f t="shared" ref="E5:E11" si="1">100-((D$4-D5)/D$4)*100</f>
        <v>86.794037371404585</v>
      </c>
      <c r="F5" s="18">
        <f>LN(D5/D$5)</f>
        <v>0</v>
      </c>
      <c r="G5" s="17">
        <v>41.2</v>
      </c>
      <c r="H5" s="17">
        <v>41.63</v>
      </c>
      <c r="I5" s="59">
        <f t="shared" ref="I5:I11" si="2">(G5+H5)/2</f>
        <v>41.415000000000006</v>
      </c>
      <c r="J5" s="83">
        <f>100-((I$4-I5)/I$4)*100</f>
        <v>86.95150115473443</v>
      </c>
      <c r="K5" s="18">
        <f>LN(I5/I$5)</f>
        <v>0</v>
      </c>
      <c r="L5" s="17">
        <v>41.03</v>
      </c>
      <c r="M5" s="17">
        <v>41.29</v>
      </c>
      <c r="N5" s="59">
        <f t="shared" ref="N5:N11" si="3">(L5+M5)/2</f>
        <v>41.16</v>
      </c>
      <c r="O5" s="83">
        <f t="shared" ref="O5:O11" si="4">100-((N$4-N5)/N$4)*100</f>
        <v>86.416124291412984</v>
      </c>
      <c r="P5" s="18">
        <f>LN(N5/N$5)</f>
        <v>0</v>
      </c>
      <c r="Q5" s="17">
        <v>41.63</v>
      </c>
      <c r="R5" s="17">
        <v>41.59</v>
      </c>
      <c r="S5" s="59">
        <f t="shared" ref="S5:S11" si="5">(Q5+R5)/2</f>
        <v>41.61</v>
      </c>
      <c r="T5" s="83">
        <f t="shared" ref="T5:T11" si="6">100-((S$4-S5)/S$4)*100</f>
        <v>87.627671896388335</v>
      </c>
      <c r="U5" s="18">
        <f>LN(S5/S$5)</f>
        <v>0</v>
      </c>
    </row>
    <row r="6" spans="1:27" ht="15.6" x14ac:dyDescent="0.3">
      <c r="A6" s="15">
        <v>15</v>
      </c>
      <c r="B6" s="26">
        <v>36.68</v>
      </c>
      <c r="C6" s="24">
        <v>36.65</v>
      </c>
      <c r="D6" s="23">
        <f t="shared" si="0"/>
        <v>36.664999999999999</v>
      </c>
      <c r="E6" s="19">
        <f t="shared" si="1"/>
        <v>76.97879487717826</v>
      </c>
      <c r="F6" s="18">
        <f t="shared" ref="F6:F11" si="7">LN(D6/D$5)</f>
        <v>-0.12000793270785949</v>
      </c>
      <c r="G6" s="24">
        <v>36.68</v>
      </c>
      <c r="H6" s="24">
        <v>36.090000000000003</v>
      </c>
      <c r="I6" s="59">
        <f t="shared" si="2"/>
        <v>36.385000000000005</v>
      </c>
      <c r="J6" s="57">
        <f t="shared" ref="J6:J11" si="8">100-((I$4-I6)/I$4)*100</f>
        <v>76.390930086080218</v>
      </c>
      <c r="K6" s="18">
        <f t="shared" ref="K6:K11" si="9">LN(I6/I$5)</f>
        <v>-0.12948653225117768</v>
      </c>
      <c r="L6" s="24">
        <v>35.020000000000003</v>
      </c>
      <c r="M6" s="24">
        <v>35.21</v>
      </c>
      <c r="N6" s="59">
        <f t="shared" si="3"/>
        <v>35.115000000000002</v>
      </c>
      <c r="O6" s="57">
        <f t="shared" si="4"/>
        <v>73.724543355028359</v>
      </c>
      <c r="P6" s="18">
        <f t="shared" ref="P6:P11" si="10">LN(N6/N$5)</f>
        <v>-0.1588385213548649</v>
      </c>
      <c r="Q6" s="24">
        <v>35.33</v>
      </c>
      <c r="R6" s="24">
        <v>35.799999999999997</v>
      </c>
      <c r="S6" s="59">
        <f t="shared" si="5"/>
        <v>35.564999999999998</v>
      </c>
      <c r="T6" s="57">
        <f t="shared" si="6"/>
        <v>74.897336000842373</v>
      </c>
      <c r="U6" s="18">
        <f t="shared" ref="U6:U11" si="11">LN(S6/S$5)</f>
        <v>-0.15697851480937144</v>
      </c>
    </row>
    <row r="7" spans="1:27" ht="15.6" x14ac:dyDescent="0.3">
      <c r="A7" s="15">
        <v>30</v>
      </c>
      <c r="B7" s="26">
        <v>34.72</v>
      </c>
      <c r="C7" s="24">
        <v>34.549999999999997</v>
      </c>
      <c r="D7" s="23">
        <f t="shared" si="0"/>
        <v>34.634999999999998</v>
      </c>
      <c r="E7" s="19">
        <f t="shared" si="1"/>
        <v>72.716775141717406</v>
      </c>
      <c r="F7" s="18">
        <f t="shared" si="7"/>
        <v>-0.17696582277905393</v>
      </c>
      <c r="G7" s="24">
        <v>33.29</v>
      </c>
      <c r="H7" s="24">
        <v>33.17</v>
      </c>
      <c r="I7" s="59">
        <f t="shared" si="2"/>
        <v>33.230000000000004</v>
      </c>
      <c r="J7" s="57">
        <f t="shared" si="8"/>
        <v>69.766953600671854</v>
      </c>
      <c r="K7" s="18">
        <f t="shared" si="9"/>
        <v>-0.2201900516837246</v>
      </c>
      <c r="L7" s="24">
        <v>32.46</v>
      </c>
      <c r="M7" s="24">
        <v>32.090000000000003</v>
      </c>
      <c r="N7" s="59">
        <f t="shared" si="3"/>
        <v>32.275000000000006</v>
      </c>
      <c r="O7" s="57">
        <f t="shared" si="4"/>
        <v>67.761914759605304</v>
      </c>
      <c r="P7" s="18">
        <f t="shared" si="10"/>
        <v>-0.24317397423314246</v>
      </c>
      <c r="Q7" s="24">
        <v>31.23</v>
      </c>
      <c r="R7" s="24">
        <v>31.56</v>
      </c>
      <c r="S7" s="59">
        <f t="shared" si="5"/>
        <v>31.395</v>
      </c>
      <c r="T7" s="57">
        <f t="shared" si="6"/>
        <v>66.115615457512902</v>
      </c>
      <c r="U7" s="18">
        <f t="shared" si="11"/>
        <v>-0.28169187842877713</v>
      </c>
    </row>
    <row r="8" spans="1:27" ht="15.6" x14ac:dyDescent="0.3">
      <c r="A8" s="15">
        <v>60</v>
      </c>
      <c r="B8" s="26">
        <v>30.46</v>
      </c>
      <c r="C8" s="24">
        <v>30.96</v>
      </c>
      <c r="D8" s="23">
        <f t="shared" si="0"/>
        <v>30.71</v>
      </c>
      <c r="E8" s="19">
        <f t="shared" si="1"/>
        <v>64.47617048078942</v>
      </c>
      <c r="F8" s="18">
        <f t="shared" si="7"/>
        <v>-0.29724221980089127</v>
      </c>
      <c r="G8" s="24">
        <v>27.61</v>
      </c>
      <c r="H8" s="24">
        <v>27.14</v>
      </c>
      <c r="I8" s="59">
        <f t="shared" si="2"/>
        <v>27.375</v>
      </c>
      <c r="J8" s="57">
        <f t="shared" si="8"/>
        <v>57.474280915389464</v>
      </c>
      <c r="K8" s="18">
        <f t="shared" si="9"/>
        <v>-0.41401294591356275</v>
      </c>
      <c r="L8" s="24">
        <v>26.67</v>
      </c>
      <c r="M8" s="24">
        <v>26.57</v>
      </c>
      <c r="N8" s="59">
        <f t="shared" si="3"/>
        <v>26.62</v>
      </c>
      <c r="O8" s="57">
        <f t="shared" si="4"/>
        <v>55.889145496535804</v>
      </c>
      <c r="P8" s="18">
        <f t="shared" si="10"/>
        <v>-0.4358040979988832</v>
      </c>
      <c r="Q8" s="24">
        <v>25.88</v>
      </c>
      <c r="R8" s="24">
        <v>25.57</v>
      </c>
      <c r="S8" s="59">
        <f t="shared" si="5"/>
        <v>25.725000000000001</v>
      </c>
      <c r="T8" s="57">
        <f t="shared" si="6"/>
        <v>54.175002632410241</v>
      </c>
      <c r="U8" s="18">
        <f t="shared" si="11"/>
        <v>-0.48087724127473663</v>
      </c>
    </row>
    <row r="9" spans="1:27" ht="15.6" x14ac:dyDescent="0.3">
      <c r="A9" s="15">
        <v>90</v>
      </c>
      <c r="B9" s="26">
        <v>28.6</v>
      </c>
      <c r="C9" s="24">
        <v>28.26</v>
      </c>
      <c r="D9" s="23">
        <f t="shared" si="0"/>
        <v>28.43</v>
      </c>
      <c r="E9" s="19">
        <f t="shared" si="1"/>
        <v>59.689271467562463</v>
      </c>
      <c r="F9" s="18">
        <f t="shared" si="7"/>
        <v>-0.37438562859071395</v>
      </c>
      <c r="G9" s="24">
        <v>24.42</v>
      </c>
      <c r="H9" s="24">
        <v>24.23</v>
      </c>
      <c r="I9" s="59">
        <f t="shared" si="2"/>
        <v>24.325000000000003</v>
      </c>
      <c r="J9" s="57">
        <f t="shared" si="8"/>
        <v>51.070753726642884</v>
      </c>
      <c r="K9" s="18">
        <f t="shared" si="9"/>
        <v>-0.53213850597815859</v>
      </c>
      <c r="L9" s="24">
        <v>21.68</v>
      </c>
      <c r="M9" s="24">
        <v>21.66</v>
      </c>
      <c r="N9" s="59">
        <f t="shared" si="3"/>
        <v>21.67</v>
      </c>
      <c r="O9" s="57">
        <f t="shared" si="4"/>
        <v>45.496535796766743</v>
      </c>
      <c r="P9" s="18">
        <f t="shared" si="10"/>
        <v>-0.641538095417581</v>
      </c>
      <c r="Q9" s="24">
        <v>21.87</v>
      </c>
      <c r="R9" s="24">
        <v>21.41</v>
      </c>
      <c r="S9" s="59">
        <f t="shared" si="5"/>
        <v>21.64</v>
      </c>
      <c r="T9" s="57">
        <f t="shared" si="6"/>
        <v>45.572285985047913</v>
      </c>
      <c r="U9" s="18">
        <f t="shared" si="11"/>
        <v>-0.6537970690165692</v>
      </c>
    </row>
    <row r="10" spans="1:27" ht="15.6" x14ac:dyDescent="0.3">
      <c r="A10" s="15">
        <v>105</v>
      </c>
      <c r="B10" s="26">
        <v>26.99</v>
      </c>
      <c r="C10" s="24">
        <v>27.01</v>
      </c>
      <c r="D10" s="23">
        <f t="shared" si="0"/>
        <v>27</v>
      </c>
      <c r="E10" s="19">
        <f t="shared" si="1"/>
        <v>56.686961998740294</v>
      </c>
      <c r="F10" s="18">
        <f t="shared" si="7"/>
        <v>-0.42599368824929323</v>
      </c>
      <c r="G10" s="24">
        <v>21.97</v>
      </c>
      <c r="H10" s="24">
        <v>22.18</v>
      </c>
      <c r="I10" s="59">
        <f t="shared" si="2"/>
        <v>22.074999999999999</v>
      </c>
      <c r="J10" s="57">
        <f t="shared" si="8"/>
        <v>46.346840226747851</v>
      </c>
      <c r="K10" s="18">
        <f t="shared" si="9"/>
        <v>-0.62919738756020405</v>
      </c>
      <c r="L10" s="24">
        <v>19.690000000000001</v>
      </c>
      <c r="M10" s="24">
        <v>19.62</v>
      </c>
      <c r="N10" s="59">
        <f t="shared" si="3"/>
        <v>19.655000000000001</v>
      </c>
      <c r="O10" s="57">
        <f t="shared" si="4"/>
        <v>41.26600881797188</v>
      </c>
      <c r="P10" s="18">
        <f t="shared" si="10"/>
        <v>-0.73913515209202507</v>
      </c>
      <c r="Q10" s="24">
        <v>19.190000000000001</v>
      </c>
      <c r="R10" s="24">
        <v>19.45</v>
      </c>
      <c r="S10" s="59">
        <f t="shared" si="5"/>
        <v>19.32</v>
      </c>
      <c r="T10" s="57">
        <f t="shared" si="6"/>
        <v>40.686532589238709</v>
      </c>
      <c r="U10" s="18">
        <f t="shared" si="11"/>
        <v>-0.76719969421047796</v>
      </c>
    </row>
    <row r="11" spans="1:27" ht="16.2" thickBot="1" x14ac:dyDescent="0.35">
      <c r="A11" s="63">
        <v>120</v>
      </c>
      <c r="B11" s="47">
        <v>26.09</v>
      </c>
      <c r="C11" s="36">
        <v>25.87</v>
      </c>
      <c r="D11" s="45">
        <f t="shared" si="0"/>
        <v>25.98</v>
      </c>
      <c r="E11" s="43">
        <f t="shared" si="1"/>
        <v>54.545454545454554</v>
      </c>
      <c r="F11" s="35">
        <f t="shared" si="7"/>
        <v>-0.46450354301116881</v>
      </c>
      <c r="G11" s="36">
        <v>20.13</v>
      </c>
      <c r="H11" s="36">
        <v>19.88</v>
      </c>
      <c r="I11" s="60">
        <f t="shared" si="2"/>
        <v>20.004999999999999</v>
      </c>
      <c r="J11" s="58">
        <f t="shared" si="8"/>
        <v>42.000839806844425</v>
      </c>
      <c r="K11" s="35">
        <f t="shared" si="9"/>
        <v>-0.72766089174102933</v>
      </c>
      <c r="L11" s="36">
        <v>17.670000000000002</v>
      </c>
      <c r="M11" s="36">
        <v>17.739999999999998</v>
      </c>
      <c r="N11" s="60">
        <f t="shared" si="3"/>
        <v>17.704999999999998</v>
      </c>
      <c r="O11" s="58">
        <f t="shared" si="4"/>
        <v>37.171950451396171</v>
      </c>
      <c r="P11" s="35">
        <f t="shared" si="10"/>
        <v>-0.84361982540198188</v>
      </c>
      <c r="Q11" s="36">
        <v>16.84</v>
      </c>
      <c r="R11" s="36">
        <v>16.96</v>
      </c>
      <c r="S11" s="60">
        <f t="shared" si="5"/>
        <v>16.899999999999999</v>
      </c>
      <c r="T11" s="58">
        <f t="shared" si="6"/>
        <v>35.590186374644617</v>
      </c>
      <c r="U11" s="35">
        <f t="shared" si="11"/>
        <v>-0.90102690106582217</v>
      </c>
    </row>
    <row r="12" spans="1:27" ht="15.6" x14ac:dyDescent="0.3">
      <c r="B12" s="29"/>
      <c r="C12" s="29"/>
      <c r="D12" s="69"/>
      <c r="E12" s="67"/>
      <c r="F12" s="29"/>
      <c r="G12" s="29"/>
      <c r="H12" s="29"/>
      <c r="I12" s="28"/>
    </row>
    <row r="15" spans="1:27" ht="16.2" thickBot="1" x14ac:dyDescent="0.35">
      <c r="A15" s="153" t="s">
        <v>14</v>
      </c>
      <c r="B15" s="15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ht="16.2" thickBot="1" x14ac:dyDescent="0.35">
      <c r="A16" s="149" t="s">
        <v>6</v>
      </c>
      <c r="B16" s="146" t="s">
        <v>18</v>
      </c>
      <c r="C16" s="148"/>
      <c r="D16" s="148"/>
      <c r="E16" s="148"/>
      <c r="F16" s="147"/>
      <c r="G16" s="146" t="s">
        <v>19</v>
      </c>
      <c r="H16" s="148"/>
      <c r="I16" s="148"/>
      <c r="J16" s="148"/>
      <c r="K16" s="147"/>
      <c r="L16" s="146" t="s">
        <v>20</v>
      </c>
      <c r="M16" s="148"/>
      <c r="N16" s="148"/>
      <c r="O16" s="148"/>
      <c r="P16" s="147"/>
      <c r="Q16" s="146" t="s">
        <v>21</v>
      </c>
      <c r="R16" s="148"/>
      <c r="S16" s="148"/>
      <c r="T16" s="148"/>
      <c r="U16" s="147"/>
    </row>
    <row r="17" spans="1:27" ht="18.600000000000001" thickBot="1" x14ac:dyDescent="0.35">
      <c r="A17" s="150"/>
      <c r="B17" s="146" t="s">
        <v>53</v>
      </c>
      <c r="C17" s="147"/>
      <c r="D17" s="54" t="s">
        <v>4</v>
      </c>
      <c r="E17" s="71" t="s">
        <v>5</v>
      </c>
      <c r="F17" s="55" t="s">
        <v>10</v>
      </c>
      <c r="G17" s="146" t="s">
        <v>53</v>
      </c>
      <c r="H17" s="147"/>
      <c r="I17" s="54" t="s">
        <v>4</v>
      </c>
      <c r="J17" s="71" t="s">
        <v>5</v>
      </c>
      <c r="K17" s="55" t="s">
        <v>10</v>
      </c>
      <c r="L17" s="146" t="s">
        <v>53</v>
      </c>
      <c r="M17" s="147"/>
      <c r="N17" s="54" t="s">
        <v>4</v>
      </c>
      <c r="O17" s="71" t="s">
        <v>5</v>
      </c>
      <c r="P17" s="55" t="s">
        <v>10</v>
      </c>
      <c r="Q17" s="146" t="s">
        <v>53</v>
      </c>
      <c r="R17" s="147"/>
      <c r="S17" s="54" t="s">
        <v>4</v>
      </c>
      <c r="T17" s="71" t="s">
        <v>5</v>
      </c>
      <c r="U17" s="55" t="s">
        <v>10</v>
      </c>
    </row>
    <row r="18" spans="1:27" s="85" customFormat="1" ht="15.6" x14ac:dyDescent="0.3">
      <c r="A18" s="81">
        <v>-45</v>
      </c>
      <c r="B18" s="24">
        <v>47.67</v>
      </c>
      <c r="C18" s="24">
        <v>47.3</v>
      </c>
      <c r="D18" s="23">
        <f>(B18+C18)/2</f>
        <v>47.484999999999999</v>
      </c>
      <c r="E18" s="52">
        <f t="shared" ref="E18:E26" si="12">100-((D$18-D18)/D$18)*100</f>
        <v>100</v>
      </c>
      <c r="F18" s="52"/>
      <c r="G18" s="24">
        <v>47.2</v>
      </c>
      <c r="H18" s="24">
        <v>47.59</v>
      </c>
      <c r="I18" s="23">
        <f>(G18+H18)/2</f>
        <v>47.395000000000003</v>
      </c>
      <c r="J18" s="20">
        <f t="shared" ref="J18:J26" si="13">100-((I$18-I18)/I$18)*100</f>
        <v>100</v>
      </c>
      <c r="K18" s="52"/>
      <c r="L18" s="24">
        <v>47.2</v>
      </c>
      <c r="M18" s="24">
        <v>47.59</v>
      </c>
      <c r="N18" s="23">
        <f>(L18+M18)/2</f>
        <v>47.395000000000003</v>
      </c>
      <c r="O18" s="20">
        <f t="shared" ref="O18:O26" si="14">100-((N$18-N18)/N$18)*100</f>
        <v>100</v>
      </c>
      <c r="P18" s="52"/>
      <c r="Q18" s="24">
        <v>47.2</v>
      </c>
      <c r="R18" s="24">
        <v>47.59</v>
      </c>
      <c r="S18" s="23">
        <f>(Q18+R18)/2</f>
        <v>47.395000000000003</v>
      </c>
      <c r="T18" s="20">
        <f t="shared" ref="T18:T26" si="15">100-((S$18-S18)/S$18)*100</f>
        <v>100</v>
      </c>
      <c r="U18" s="52"/>
    </row>
    <row r="19" spans="1:27" ht="15.6" x14ac:dyDescent="0.3">
      <c r="A19" s="81">
        <v>-15</v>
      </c>
      <c r="B19" s="24">
        <v>46.05</v>
      </c>
      <c r="C19" s="24">
        <v>46.28</v>
      </c>
      <c r="D19" s="59">
        <f>(B19+C19)/2</f>
        <v>46.164999999999999</v>
      </c>
      <c r="E19" s="18">
        <f t="shared" si="12"/>
        <v>97.220174792039586</v>
      </c>
      <c r="F19" s="20"/>
      <c r="G19" s="24">
        <v>43.7</v>
      </c>
      <c r="H19" s="24">
        <v>43.9</v>
      </c>
      <c r="I19" s="59">
        <f>(G19+H19)/2</f>
        <v>43.8</v>
      </c>
      <c r="J19" s="19">
        <f t="shared" si="13"/>
        <v>92.414811688996721</v>
      </c>
      <c r="K19" s="20"/>
      <c r="L19" s="24">
        <v>41.04</v>
      </c>
      <c r="M19" s="24">
        <v>41.17</v>
      </c>
      <c r="N19" s="59">
        <f>(L19+M19)/2</f>
        <v>41.105000000000004</v>
      </c>
      <c r="O19" s="19">
        <f t="shared" si="14"/>
        <v>86.728557864753668</v>
      </c>
      <c r="P19" s="20"/>
      <c r="Q19" s="24">
        <v>40.35</v>
      </c>
      <c r="R19" s="24">
        <v>39.1</v>
      </c>
      <c r="S19" s="59">
        <f>(Q19+R19)/2</f>
        <v>39.725000000000001</v>
      </c>
      <c r="T19" s="19">
        <f t="shared" si="15"/>
        <v>83.816858318388014</v>
      </c>
      <c r="U19" s="20"/>
    </row>
    <row r="20" spans="1:27" ht="15.6" x14ac:dyDescent="0.3">
      <c r="A20" s="81">
        <v>0</v>
      </c>
      <c r="B20" s="17">
        <v>46.09</v>
      </c>
      <c r="C20" s="17">
        <v>45.84</v>
      </c>
      <c r="D20" s="59">
        <f t="shared" ref="D20:D26" si="16">(B20+C20)/2</f>
        <v>45.965000000000003</v>
      </c>
      <c r="E20" s="18">
        <f>100-((D$18-D20)/D$18)*100</f>
        <v>96.798989154469837</v>
      </c>
      <c r="F20" s="18">
        <f>LN(D20/D$20)</f>
        <v>0</v>
      </c>
      <c r="G20" s="17">
        <v>43.86</v>
      </c>
      <c r="H20" s="17">
        <v>43.94</v>
      </c>
      <c r="I20" s="59">
        <f t="shared" ref="I20:I26" si="17">(G20+H20)/2</f>
        <v>43.9</v>
      </c>
      <c r="J20" s="72">
        <f t="shared" si="13"/>
        <v>92.625804409747857</v>
      </c>
      <c r="K20" s="18">
        <f>LN(I20/I$20)</f>
        <v>0</v>
      </c>
      <c r="L20" s="17">
        <v>41.32</v>
      </c>
      <c r="M20" s="17">
        <v>41.33</v>
      </c>
      <c r="N20" s="59">
        <f t="shared" ref="N20:N26" si="18">(L20+M20)/2</f>
        <v>41.325000000000003</v>
      </c>
      <c r="O20" s="72">
        <f t="shared" si="14"/>
        <v>87.192741850406165</v>
      </c>
      <c r="P20" s="18">
        <f>LN(N20/N$20)</f>
        <v>0</v>
      </c>
      <c r="Q20" s="17">
        <v>39.299999999999997</v>
      </c>
      <c r="R20" s="17">
        <v>39.07</v>
      </c>
      <c r="S20" s="59">
        <f t="shared" ref="S20:S26" si="19">(Q20+R20)/2</f>
        <v>39.185000000000002</v>
      </c>
      <c r="T20" s="72">
        <f t="shared" si="15"/>
        <v>82.677497626331899</v>
      </c>
      <c r="U20" s="18">
        <f>LN(S20/S$20)</f>
        <v>0</v>
      </c>
    </row>
    <row r="21" spans="1:27" ht="15.6" x14ac:dyDescent="0.3">
      <c r="A21" s="81">
        <v>15</v>
      </c>
      <c r="B21" s="24">
        <v>38.799999999999997</v>
      </c>
      <c r="C21" s="24">
        <v>39.03</v>
      </c>
      <c r="D21" s="59">
        <f t="shared" si="16"/>
        <v>38.914999999999999</v>
      </c>
      <c r="E21" s="18">
        <f t="shared" si="12"/>
        <v>81.952195430135831</v>
      </c>
      <c r="F21" s="18">
        <f t="shared" ref="F21:F26" si="20">LN(D21/D$20)</f>
        <v>-0.16650045690436652</v>
      </c>
      <c r="G21" s="24">
        <v>37.01</v>
      </c>
      <c r="H21" s="24">
        <v>37.01</v>
      </c>
      <c r="I21" s="59">
        <f t="shared" si="17"/>
        <v>37.01</v>
      </c>
      <c r="J21" s="19">
        <f t="shared" si="13"/>
        <v>78.088405949994723</v>
      </c>
      <c r="K21" s="18">
        <f t="shared" ref="K21:K26" si="21">LN(I21/I$20)</f>
        <v>-0.17072617368306109</v>
      </c>
      <c r="L21" s="24">
        <v>35.71</v>
      </c>
      <c r="M21" s="24">
        <v>35.950000000000003</v>
      </c>
      <c r="N21" s="59">
        <f t="shared" si="18"/>
        <v>35.83</v>
      </c>
      <c r="O21" s="19">
        <f t="shared" si="14"/>
        <v>75.598691845131327</v>
      </c>
      <c r="P21" s="18">
        <f t="shared" ref="P21:P26" si="22">LN(N21/N$20)</f>
        <v>-0.14268211239022549</v>
      </c>
      <c r="Q21" s="24">
        <v>33.200000000000003</v>
      </c>
      <c r="R21" s="24">
        <v>33.880000000000003</v>
      </c>
      <c r="S21" s="59">
        <f t="shared" si="19"/>
        <v>33.540000000000006</v>
      </c>
      <c r="T21" s="19">
        <f t="shared" si="15"/>
        <v>70.766958539930386</v>
      </c>
      <c r="U21" s="18">
        <f t="shared" ref="U21:U26" si="23">LN(S21/S$20)</f>
        <v>-0.15555526410976503</v>
      </c>
    </row>
    <row r="22" spans="1:27" ht="15.6" x14ac:dyDescent="0.3">
      <c r="A22" s="81">
        <v>30</v>
      </c>
      <c r="B22" s="24">
        <v>35.770000000000003</v>
      </c>
      <c r="C22" s="24">
        <v>35.44</v>
      </c>
      <c r="D22" s="59">
        <f t="shared" si="16"/>
        <v>35.605000000000004</v>
      </c>
      <c r="E22" s="18">
        <f t="shared" si="12"/>
        <v>74.981573128356331</v>
      </c>
      <c r="F22" s="18">
        <f t="shared" si="20"/>
        <v>-0.25539415988162983</v>
      </c>
      <c r="G22" s="24">
        <v>33.11</v>
      </c>
      <c r="H22" s="24">
        <v>33.22</v>
      </c>
      <c r="I22" s="59">
        <f t="shared" si="17"/>
        <v>33.164999999999999</v>
      </c>
      <c r="J22" s="19">
        <f t="shared" si="13"/>
        <v>69.975735837113604</v>
      </c>
      <c r="K22" s="18">
        <f t="shared" si="21"/>
        <v>-0.28041921710360634</v>
      </c>
      <c r="L22" s="24">
        <v>32.22</v>
      </c>
      <c r="M22" s="24">
        <v>32.020000000000003</v>
      </c>
      <c r="N22" s="59">
        <f t="shared" si="18"/>
        <v>32.120000000000005</v>
      </c>
      <c r="O22" s="19">
        <f t="shared" si="14"/>
        <v>67.770861905264269</v>
      </c>
      <c r="P22" s="18">
        <f t="shared" si="22"/>
        <v>-0.25198875462852682</v>
      </c>
      <c r="Q22" s="24">
        <v>30.98</v>
      </c>
      <c r="R22" s="24">
        <v>31.1</v>
      </c>
      <c r="S22" s="59">
        <f t="shared" si="19"/>
        <v>31.04</v>
      </c>
      <c r="T22" s="19">
        <f t="shared" si="15"/>
        <v>65.49214052115201</v>
      </c>
      <c r="U22" s="18">
        <f t="shared" si="23"/>
        <v>-0.23301732518980997</v>
      </c>
    </row>
    <row r="23" spans="1:27" ht="15.6" x14ac:dyDescent="0.3">
      <c r="A23" s="81">
        <v>60</v>
      </c>
      <c r="B23" s="24">
        <v>29.46</v>
      </c>
      <c r="C23" s="24">
        <v>29.59</v>
      </c>
      <c r="D23" s="59">
        <f t="shared" si="16"/>
        <v>29.524999999999999</v>
      </c>
      <c r="E23" s="18">
        <f t="shared" si="12"/>
        <v>62.177529746235649</v>
      </c>
      <c r="F23" s="18">
        <f t="shared" si="20"/>
        <v>-0.44264287523229212</v>
      </c>
      <c r="G23" s="24">
        <v>28.8</v>
      </c>
      <c r="H23" s="24">
        <v>28.87</v>
      </c>
      <c r="I23" s="59">
        <f t="shared" si="17"/>
        <v>28.835000000000001</v>
      </c>
      <c r="J23" s="19">
        <f t="shared" si="13"/>
        <v>60.839751028589511</v>
      </c>
      <c r="K23" s="18">
        <f t="shared" si="21"/>
        <v>-0.42032439301374969</v>
      </c>
      <c r="L23" s="24">
        <v>26.82</v>
      </c>
      <c r="M23" s="24">
        <v>27.01</v>
      </c>
      <c r="N23" s="59">
        <f t="shared" si="18"/>
        <v>26.914999999999999</v>
      </c>
      <c r="O23" s="19">
        <f t="shared" si="14"/>
        <v>56.788690790167735</v>
      </c>
      <c r="P23" s="18">
        <f t="shared" si="22"/>
        <v>-0.42878389169416736</v>
      </c>
      <c r="Q23" s="24">
        <v>25.31</v>
      </c>
      <c r="R23" s="24">
        <v>25.55</v>
      </c>
      <c r="S23" s="59">
        <f t="shared" si="19"/>
        <v>25.43</v>
      </c>
      <c r="T23" s="19">
        <f t="shared" si="15"/>
        <v>53.655448887013399</v>
      </c>
      <c r="U23" s="18">
        <f t="shared" si="23"/>
        <v>-0.43236444107079974</v>
      </c>
    </row>
    <row r="24" spans="1:27" ht="15.6" x14ac:dyDescent="0.3">
      <c r="A24" s="81">
        <v>90</v>
      </c>
      <c r="B24" s="24">
        <v>25.42</v>
      </c>
      <c r="C24" s="24">
        <v>25</v>
      </c>
      <c r="D24" s="59">
        <f t="shared" si="16"/>
        <v>25.21</v>
      </c>
      <c r="E24" s="18">
        <f t="shared" si="12"/>
        <v>53.090449615668106</v>
      </c>
      <c r="F24" s="18">
        <f t="shared" si="20"/>
        <v>-0.60063949611588963</v>
      </c>
      <c r="G24" s="24">
        <v>23.95</v>
      </c>
      <c r="H24" s="24">
        <v>24.38</v>
      </c>
      <c r="I24" s="59">
        <f t="shared" si="17"/>
        <v>24.164999999999999</v>
      </c>
      <c r="J24" s="19">
        <f t="shared" si="13"/>
        <v>50.986390969511547</v>
      </c>
      <c r="K24" s="18">
        <f t="shared" si="21"/>
        <v>-0.59700901478407831</v>
      </c>
      <c r="L24" s="24">
        <v>21.74</v>
      </c>
      <c r="M24" s="24">
        <v>22.22</v>
      </c>
      <c r="N24" s="59">
        <f t="shared" si="18"/>
        <v>21.979999999999997</v>
      </c>
      <c r="O24" s="19">
        <f t="shared" si="14"/>
        <v>46.376200021099265</v>
      </c>
      <c r="P24" s="18">
        <f t="shared" si="22"/>
        <v>-0.63133469473161274</v>
      </c>
      <c r="Q24" s="24">
        <v>20.77</v>
      </c>
      <c r="R24" s="24">
        <v>20.14</v>
      </c>
      <c r="S24" s="59">
        <f t="shared" si="19"/>
        <v>20.454999999999998</v>
      </c>
      <c r="T24" s="19">
        <f t="shared" si="15"/>
        <v>43.158561029644474</v>
      </c>
      <c r="U24" s="18">
        <f t="shared" si="23"/>
        <v>-0.65006666912346622</v>
      </c>
    </row>
    <row r="25" spans="1:27" ht="15.6" x14ac:dyDescent="0.3">
      <c r="A25" s="81">
        <v>105</v>
      </c>
      <c r="B25" s="24">
        <v>22.68</v>
      </c>
      <c r="C25" s="24">
        <v>23.05</v>
      </c>
      <c r="D25" s="59">
        <f t="shared" si="16"/>
        <v>22.865000000000002</v>
      </c>
      <c r="E25" s="18">
        <f t="shared" si="12"/>
        <v>48.152048015162684</v>
      </c>
      <c r="F25" s="18">
        <f t="shared" si="20"/>
        <v>-0.69827288020569944</v>
      </c>
      <c r="G25" s="24">
        <v>21.87</v>
      </c>
      <c r="H25" s="24">
        <v>22.28</v>
      </c>
      <c r="I25" s="59">
        <f t="shared" si="17"/>
        <v>22.075000000000003</v>
      </c>
      <c r="J25" s="19">
        <f t="shared" si="13"/>
        <v>46.576643105812856</v>
      </c>
      <c r="K25" s="18">
        <f t="shared" si="21"/>
        <v>-0.68746857359110181</v>
      </c>
      <c r="L25" s="24">
        <v>20.04</v>
      </c>
      <c r="M25" s="24">
        <v>20.04</v>
      </c>
      <c r="N25" s="59">
        <f t="shared" si="18"/>
        <v>20.04</v>
      </c>
      <c r="O25" s="19">
        <f t="shared" si="14"/>
        <v>42.282941238527258</v>
      </c>
      <c r="P25" s="18">
        <f t="shared" si="22"/>
        <v>-0.72373736749042394</v>
      </c>
      <c r="Q25" s="24">
        <v>18.760000000000002</v>
      </c>
      <c r="R25" s="24">
        <v>18.87</v>
      </c>
      <c r="S25" s="59">
        <f t="shared" si="19"/>
        <v>18.815000000000001</v>
      </c>
      <c r="T25" s="19">
        <f t="shared" si="15"/>
        <v>39.698280409325882</v>
      </c>
      <c r="U25" s="18">
        <f t="shared" si="23"/>
        <v>-0.73363959645942733</v>
      </c>
    </row>
    <row r="26" spans="1:27" ht="16.2" thickBot="1" x14ac:dyDescent="0.35">
      <c r="A26" s="56">
        <v>120</v>
      </c>
      <c r="B26" s="36">
        <v>20.51</v>
      </c>
      <c r="C26" s="36">
        <v>20.68</v>
      </c>
      <c r="D26" s="60">
        <f t="shared" si="16"/>
        <v>20.594999999999999</v>
      </c>
      <c r="E26" s="35">
        <f t="shared" si="12"/>
        <v>43.371591028745918</v>
      </c>
      <c r="F26" s="35">
        <f t="shared" si="20"/>
        <v>-0.80283190942767402</v>
      </c>
      <c r="G26" s="36">
        <v>19.579999999999998</v>
      </c>
      <c r="H26" s="36">
        <v>19.920000000000002</v>
      </c>
      <c r="I26" s="60">
        <f t="shared" si="17"/>
        <v>19.75</v>
      </c>
      <c r="J26" s="43">
        <f t="shared" si="13"/>
        <v>41.671062348348975</v>
      </c>
      <c r="K26" s="35">
        <f t="shared" si="21"/>
        <v>-0.79876082873399479</v>
      </c>
      <c r="L26" s="36">
        <v>18.12</v>
      </c>
      <c r="M26" s="36">
        <v>18.12</v>
      </c>
      <c r="N26" s="60">
        <f t="shared" si="18"/>
        <v>18.12</v>
      </c>
      <c r="O26" s="43">
        <f t="shared" si="14"/>
        <v>38.231881000105496</v>
      </c>
      <c r="P26" s="35">
        <f t="shared" si="22"/>
        <v>-0.82445134309225465</v>
      </c>
      <c r="Q26" s="36">
        <v>16.48</v>
      </c>
      <c r="R26" s="36">
        <v>16.78</v>
      </c>
      <c r="S26" s="60">
        <f t="shared" si="19"/>
        <v>16.630000000000003</v>
      </c>
      <c r="T26" s="43">
        <f t="shared" si="15"/>
        <v>35.088089460913594</v>
      </c>
      <c r="U26" s="35">
        <f t="shared" si="23"/>
        <v>-0.85708572729999144</v>
      </c>
    </row>
    <row r="27" spans="1:27" ht="15.6" x14ac:dyDescent="0.3">
      <c r="N27" s="29"/>
      <c r="O27" s="29"/>
    </row>
    <row r="28" spans="1:27" ht="15.6" x14ac:dyDescent="0.3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</row>
    <row r="29" spans="1:27" ht="15.6" x14ac:dyDescent="0.3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ht="16.2" thickBot="1" x14ac:dyDescent="0.35">
      <c r="A30" s="153" t="s">
        <v>15</v>
      </c>
      <c r="B30" s="1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7" ht="16.2" thickBot="1" x14ac:dyDescent="0.35">
      <c r="A31" s="149" t="s">
        <v>6</v>
      </c>
      <c r="B31" s="146" t="s">
        <v>18</v>
      </c>
      <c r="C31" s="148"/>
      <c r="D31" s="148"/>
      <c r="E31" s="148"/>
      <c r="F31" s="147"/>
      <c r="G31" s="146" t="s">
        <v>19</v>
      </c>
      <c r="H31" s="148"/>
      <c r="I31" s="148"/>
      <c r="J31" s="148"/>
      <c r="K31" s="147"/>
      <c r="L31" s="146" t="s">
        <v>20</v>
      </c>
      <c r="M31" s="148"/>
      <c r="N31" s="148"/>
      <c r="O31" s="148"/>
      <c r="P31" s="147"/>
      <c r="Q31" s="146" t="s">
        <v>21</v>
      </c>
      <c r="R31" s="148"/>
      <c r="S31" s="148"/>
      <c r="T31" s="148"/>
      <c r="U31" s="147"/>
      <c r="V31" s="146" t="s">
        <v>22</v>
      </c>
      <c r="W31" s="148"/>
      <c r="X31" s="148"/>
      <c r="Y31" s="148"/>
      <c r="Z31" s="147"/>
    </row>
    <row r="32" spans="1:27" ht="18.600000000000001" thickBot="1" x14ac:dyDescent="0.35">
      <c r="A32" s="150"/>
      <c r="B32" s="146" t="s">
        <v>53</v>
      </c>
      <c r="C32" s="147"/>
      <c r="D32" s="4" t="s">
        <v>4</v>
      </c>
      <c r="E32" s="55" t="s">
        <v>5</v>
      </c>
      <c r="F32" s="55" t="s">
        <v>10</v>
      </c>
      <c r="G32" s="146" t="s">
        <v>53</v>
      </c>
      <c r="H32" s="147"/>
      <c r="I32" s="4" t="s">
        <v>4</v>
      </c>
      <c r="J32" s="55" t="s">
        <v>5</v>
      </c>
      <c r="K32" s="55" t="s">
        <v>10</v>
      </c>
      <c r="L32" s="146" t="s">
        <v>53</v>
      </c>
      <c r="M32" s="147"/>
      <c r="N32" s="4" t="s">
        <v>4</v>
      </c>
      <c r="O32" s="55" t="s">
        <v>5</v>
      </c>
      <c r="P32" s="55" t="s">
        <v>10</v>
      </c>
      <c r="Q32" s="146" t="s">
        <v>53</v>
      </c>
      <c r="R32" s="147"/>
      <c r="S32" s="4" t="s">
        <v>4</v>
      </c>
      <c r="T32" s="55" t="s">
        <v>5</v>
      </c>
      <c r="U32" s="55" t="s">
        <v>10</v>
      </c>
      <c r="V32" s="146" t="s">
        <v>53</v>
      </c>
      <c r="W32" s="147"/>
      <c r="X32" s="4" t="s">
        <v>4</v>
      </c>
      <c r="Y32" s="55" t="s">
        <v>5</v>
      </c>
      <c r="Z32" s="55" t="s">
        <v>10</v>
      </c>
    </row>
    <row r="33" spans="1:26" ht="15.6" x14ac:dyDescent="0.3">
      <c r="A33" s="15">
        <v>-30</v>
      </c>
      <c r="B33" s="1">
        <v>48.16</v>
      </c>
      <c r="C33" s="8">
        <v>48.79</v>
      </c>
      <c r="D33" s="12">
        <f>(B33+C33)/2</f>
        <v>48.474999999999994</v>
      </c>
      <c r="E33" s="86">
        <f t="shared" ref="E33:E39" si="24">100-((D$33-D33)/D$33)*100</f>
        <v>100</v>
      </c>
      <c r="F33" s="52"/>
      <c r="G33" s="8">
        <v>46.99</v>
      </c>
      <c r="H33" s="8">
        <v>47.46</v>
      </c>
      <c r="I33" s="12">
        <f>(G33+H33)/2</f>
        <v>47.225000000000001</v>
      </c>
      <c r="J33" s="86">
        <f>100-((I$33-I33)/I$33)*100</f>
        <v>100</v>
      </c>
      <c r="K33" s="52"/>
      <c r="L33" s="8">
        <v>47.31</v>
      </c>
      <c r="M33" s="8">
        <v>47.75</v>
      </c>
      <c r="N33" s="12">
        <f>(L33+M33)/2</f>
        <v>47.53</v>
      </c>
      <c r="O33" s="86">
        <f>100-((N$33-N33)/N$33)*100</f>
        <v>100</v>
      </c>
      <c r="P33" s="52"/>
      <c r="Q33" s="8">
        <v>47.31</v>
      </c>
      <c r="R33" s="8">
        <v>47.75</v>
      </c>
      <c r="S33" s="12">
        <f>(Q33+R33)/2</f>
        <v>47.53</v>
      </c>
      <c r="T33" s="10">
        <f t="shared" ref="T33:T40" si="25">100-((S$33-S33)/S$33)*100</f>
        <v>100</v>
      </c>
      <c r="U33" s="52"/>
      <c r="V33" s="8">
        <v>47.55</v>
      </c>
      <c r="W33" s="8">
        <v>47.38</v>
      </c>
      <c r="X33" s="12">
        <f>(V33+W33)/2</f>
        <v>47.465000000000003</v>
      </c>
      <c r="Y33" s="86">
        <f t="shared" ref="Y33:Y40" si="26">100-((X$33-X33)/X$33)*100</f>
        <v>100</v>
      </c>
      <c r="Z33" s="52"/>
    </row>
    <row r="34" spans="1:26" ht="15.6" x14ac:dyDescent="0.3">
      <c r="A34" s="15">
        <v>0</v>
      </c>
      <c r="B34" s="16">
        <v>41.73</v>
      </c>
      <c r="C34" s="17">
        <v>41.64</v>
      </c>
      <c r="D34" s="23">
        <f t="shared" ref="D34:D40" si="27">(B34+C34)/2</f>
        <v>41.685000000000002</v>
      </c>
      <c r="E34" s="87">
        <f t="shared" si="24"/>
        <v>85.992779783393516</v>
      </c>
      <c r="F34" s="18">
        <f>LN(D34/D$34)</f>
        <v>0</v>
      </c>
      <c r="G34" s="17">
        <v>41.7</v>
      </c>
      <c r="H34" s="17">
        <v>41.77</v>
      </c>
      <c r="I34" s="23">
        <f t="shared" ref="I34:I40" si="28">(G34+H34)/2</f>
        <v>41.734999999999999</v>
      </c>
      <c r="J34" s="87">
        <f t="shared" ref="J34:J40" si="29">100-((I$33-I34)/I$33)*100</f>
        <v>88.374801482265752</v>
      </c>
      <c r="K34" s="18">
        <f>LN(I34/I$34)</f>
        <v>0</v>
      </c>
      <c r="L34" s="17">
        <v>41.67</v>
      </c>
      <c r="M34" s="17">
        <v>41.22</v>
      </c>
      <c r="N34" s="23">
        <f t="shared" ref="N34:N40" si="30">(L34+M34)/2</f>
        <v>41.445</v>
      </c>
      <c r="O34" s="87">
        <f t="shared" ref="O34:O40" si="31">100-((N$33-N34)/N$33)*100</f>
        <v>87.197559436145596</v>
      </c>
      <c r="P34" s="18">
        <f t="shared" ref="P34:P40" si="32">LN(N34/N$34)</f>
        <v>0</v>
      </c>
      <c r="Q34" s="17">
        <v>41.56</v>
      </c>
      <c r="R34" s="17">
        <v>41.74</v>
      </c>
      <c r="S34" s="23">
        <f t="shared" ref="S34:S40" si="33">(Q34+R34)/2</f>
        <v>41.650000000000006</v>
      </c>
      <c r="T34" s="19">
        <f t="shared" si="25"/>
        <v>87.628865979381459</v>
      </c>
      <c r="U34" s="18">
        <f t="shared" ref="U34:U40" si="34">LN(S34/S$34)</f>
        <v>0</v>
      </c>
      <c r="V34" s="17">
        <v>41.61</v>
      </c>
      <c r="W34" s="17">
        <v>41.1</v>
      </c>
      <c r="X34" s="23">
        <f t="shared" ref="X34:X40" si="35">(V34+W34)/2</f>
        <v>41.355000000000004</v>
      </c>
      <c r="Y34" s="87">
        <f t="shared" si="26"/>
        <v>87.127356999894658</v>
      </c>
      <c r="Z34" s="18">
        <f t="shared" ref="Z34:Z40" si="36">LN(X34/X$34)</f>
        <v>0</v>
      </c>
    </row>
    <row r="35" spans="1:26" ht="15.6" x14ac:dyDescent="0.3">
      <c r="A35" s="15">
        <v>15</v>
      </c>
      <c r="B35" s="26">
        <v>36.33</v>
      </c>
      <c r="C35" s="24">
        <v>36.35</v>
      </c>
      <c r="D35" s="23">
        <f t="shared" si="27"/>
        <v>36.340000000000003</v>
      </c>
      <c r="E35" s="87">
        <f t="shared" si="24"/>
        <v>74.966477565755554</v>
      </c>
      <c r="F35" s="18">
        <f>LN(D35/D$34)</f>
        <v>-0.13722228889455151</v>
      </c>
      <c r="G35" s="24">
        <v>35.81</v>
      </c>
      <c r="H35" s="24">
        <v>35.380000000000003</v>
      </c>
      <c r="I35" s="23">
        <f t="shared" si="28"/>
        <v>35.594999999999999</v>
      </c>
      <c r="J35" s="87">
        <f t="shared" si="29"/>
        <v>75.373213340391743</v>
      </c>
      <c r="K35" s="18">
        <f t="shared" ref="K35:K40" si="37">LN(I35/I$34)</f>
        <v>-0.1591349267468635</v>
      </c>
      <c r="L35" s="24">
        <v>35.43</v>
      </c>
      <c r="M35" s="24">
        <v>35.409999999999997</v>
      </c>
      <c r="N35" s="23">
        <f t="shared" si="30"/>
        <v>35.42</v>
      </c>
      <c r="O35" s="87">
        <f t="shared" si="31"/>
        <v>74.521354933726073</v>
      </c>
      <c r="P35" s="18">
        <f t="shared" si="32"/>
        <v>-0.15709061468880198</v>
      </c>
      <c r="Q35" s="24">
        <v>34.97</v>
      </c>
      <c r="R35" s="24">
        <v>34.9</v>
      </c>
      <c r="S35" s="23">
        <f t="shared" si="33"/>
        <v>34.935000000000002</v>
      </c>
      <c r="T35" s="19">
        <f t="shared" si="25"/>
        <v>73.500946770460757</v>
      </c>
      <c r="U35" s="18">
        <f t="shared" si="34"/>
        <v>-0.17581217660843773</v>
      </c>
      <c r="V35" s="24">
        <v>35.659999999999997</v>
      </c>
      <c r="W35" s="24">
        <v>35.68</v>
      </c>
      <c r="X35" s="23">
        <f t="shared" si="35"/>
        <v>35.67</v>
      </c>
      <c r="Y35" s="87">
        <f t="shared" si="26"/>
        <v>75.150110607816288</v>
      </c>
      <c r="Z35" s="18">
        <f t="shared" si="36"/>
        <v>-0.14788333377306961</v>
      </c>
    </row>
    <row r="36" spans="1:26" ht="15.6" x14ac:dyDescent="0.3">
      <c r="A36" s="15">
        <v>30</v>
      </c>
      <c r="B36" s="26">
        <v>33.6</v>
      </c>
      <c r="C36" s="24">
        <v>33.53</v>
      </c>
      <c r="D36" s="23">
        <f t="shared" si="27"/>
        <v>33.564999999999998</v>
      </c>
      <c r="E36" s="87">
        <f t="shared" si="24"/>
        <v>69.241877256317693</v>
      </c>
      <c r="F36" s="18">
        <f>LN(D36/D$34)</f>
        <v>-0.21665749447186206</v>
      </c>
      <c r="G36" s="24">
        <v>31.9</v>
      </c>
      <c r="H36" s="24">
        <v>32.03</v>
      </c>
      <c r="I36" s="23">
        <f t="shared" si="28"/>
        <v>31.965</v>
      </c>
      <c r="J36" s="87">
        <f t="shared" si="29"/>
        <v>67.686606670195872</v>
      </c>
      <c r="K36" s="18">
        <f t="shared" si="37"/>
        <v>-0.26669855108400981</v>
      </c>
      <c r="L36" s="24">
        <v>30.27</v>
      </c>
      <c r="M36" s="24">
        <v>30.01</v>
      </c>
      <c r="N36" s="23">
        <f t="shared" si="30"/>
        <v>30.14</v>
      </c>
      <c r="O36" s="87">
        <f t="shared" si="31"/>
        <v>63.412581527456339</v>
      </c>
      <c r="P36" s="18">
        <f t="shared" si="32"/>
        <v>-0.31851405384514009</v>
      </c>
      <c r="Q36" s="24">
        <v>30.9</v>
      </c>
      <c r="R36" s="24">
        <v>30.95</v>
      </c>
      <c r="S36" s="23">
        <f t="shared" si="33"/>
        <v>30.924999999999997</v>
      </c>
      <c r="T36" s="19">
        <f t="shared" si="25"/>
        <v>65.064169997896059</v>
      </c>
      <c r="U36" s="18">
        <f t="shared" si="34"/>
        <v>-0.29773645033430024</v>
      </c>
      <c r="V36" s="24">
        <v>32.340000000000003</v>
      </c>
      <c r="W36" s="24">
        <v>32.15</v>
      </c>
      <c r="X36" s="23">
        <f t="shared" si="35"/>
        <v>32.245000000000005</v>
      </c>
      <c r="Y36" s="87">
        <f t="shared" si="26"/>
        <v>67.93426735489308</v>
      </c>
      <c r="Z36" s="18">
        <f t="shared" si="36"/>
        <v>-0.24883034068152896</v>
      </c>
    </row>
    <row r="37" spans="1:26" ht="15.6" x14ac:dyDescent="0.3">
      <c r="A37" s="15">
        <v>60</v>
      </c>
      <c r="B37" s="26">
        <v>28.11</v>
      </c>
      <c r="C37" s="24">
        <v>27.68</v>
      </c>
      <c r="D37" s="23">
        <f t="shared" si="27"/>
        <v>27.895</v>
      </c>
      <c r="E37" s="87">
        <f t="shared" si="24"/>
        <v>57.545126353790621</v>
      </c>
      <c r="F37" s="18">
        <f>LN(D37/D$34)</f>
        <v>-0.40169389056508514</v>
      </c>
      <c r="G37" s="24">
        <v>25.96</v>
      </c>
      <c r="H37" s="24">
        <v>25.81</v>
      </c>
      <c r="I37" s="23">
        <f t="shared" si="28"/>
        <v>25.884999999999998</v>
      </c>
      <c r="J37" s="87">
        <f t="shared" si="29"/>
        <v>54.812069878242454</v>
      </c>
      <c r="K37" s="18">
        <f t="shared" si="37"/>
        <v>-0.47767645494883537</v>
      </c>
      <c r="L37" s="24">
        <v>26</v>
      </c>
      <c r="M37" s="24">
        <v>25.77</v>
      </c>
      <c r="N37" s="23">
        <f t="shared" si="30"/>
        <v>25.884999999999998</v>
      </c>
      <c r="O37" s="87">
        <f t="shared" si="31"/>
        <v>54.46034083736587</v>
      </c>
      <c r="P37" s="18">
        <f t="shared" si="32"/>
        <v>-0.47070359668962503</v>
      </c>
      <c r="Q37" s="24">
        <v>26.34</v>
      </c>
      <c r="R37" s="24">
        <v>26.37</v>
      </c>
      <c r="S37" s="23">
        <f t="shared" si="33"/>
        <v>26.355</v>
      </c>
      <c r="T37" s="19">
        <f t="shared" si="25"/>
        <v>55.449189985272454</v>
      </c>
      <c r="U37" s="18">
        <f t="shared" si="34"/>
        <v>-0.45764335830568154</v>
      </c>
      <c r="V37" s="24">
        <v>26.55</v>
      </c>
      <c r="W37" s="24">
        <v>26.48</v>
      </c>
      <c r="X37" s="23">
        <f t="shared" si="35"/>
        <v>26.515000000000001</v>
      </c>
      <c r="Y37" s="87">
        <f t="shared" si="26"/>
        <v>55.862214263141254</v>
      </c>
      <c r="Z37" s="18">
        <f t="shared" si="36"/>
        <v>-0.4444827225547765</v>
      </c>
    </row>
    <row r="38" spans="1:26" ht="15.6" x14ac:dyDescent="0.3">
      <c r="A38" s="15">
        <v>90</v>
      </c>
      <c r="B38" s="26">
        <v>23.24</v>
      </c>
      <c r="C38" s="24">
        <v>22.91</v>
      </c>
      <c r="D38" s="23">
        <f t="shared" si="27"/>
        <v>23.074999999999999</v>
      </c>
      <c r="E38" s="87">
        <f t="shared" si="24"/>
        <v>47.60185662712739</v>
      </c>
      <c r="F38" s="18">
        <f t="shared" ref="F38" si="38">LN(D38/D$34)</f>
        <v>-0.59139157147366095</v>
      </c>
      <c r="G38" s="24">
        <v>21.16</v>
      </c>
      <c r="H38" s="24">
        <v>21.5</v>
      </c>
      <c r="I38" s="23">
        <f t="shared" si="28"/>
        <v>21.33</v>
      </c>
      <c r="J38" s="87">
        <f t="shared" si="29"/>
        <v>45.166754896770776</v>
      </c>
      <c r="K38" s="18">
        <f t="shared" si="37"/>
        <v>-0.67122557281944095</v>
      </c>
      <c r="L38" s="24">
        <v>21.63</v>
      </c>
      <c r="M38" s="24">
        <v>21.03</v>
      </c>
      <c r="N38" s="23">
        <f t="shared" si="30"/>
        <v>21.33</v>
      </c>
      <c r="O38" s="87">
        <f t="shared" si="31"/>
        <v>44.876919840100982</v>
      </c>
      <c r="P38" s="18">
        <f t="shared" si="32"/>
        <v>-0.66425271456023038</v>
      </c>
      <c r="Q38" s="24">
        <v>21.41</v>
      </c>
      <c r="R38" s="24">
        <v>21.23</v>
      </c>
      <c r="S38" s="23">
        <f t="shared" si="33"/>
        <v>21.32</v>
      </c>
      <c r="T38" s="19">
        <f t="shared" si="25"/>
        <v>44.855880496528513</v>
      </c>
      <c r="U38" s="18">
        <f t="shared" si="34"/>
        <v>-0.66965576931520809</v>
      </c>
      <c r="V38" s="24">
        <v>21.31</v>
      </c>
      <c r="W38" s="24">
        <v>21.94</v>
      </c>
      <c r="X38" s="23">
        <f t="shared" si="35"/>
        <v>21.625</v>
      </c>
      <c r="Y38" s="87">
        <f t="shared" si="26"/>
        <v>45.559886231960391</v>
      </c>
      <c r="Z38" s="18">
        <f t="shared" si="36"/>
        <v>-0.6483432803259267</v>
      </c>
    </row>
    <row r="39" spans="1:26" ht="15.6" x14ac:dyDescent="0.3">
      <c r="A39" s="15">
        <v>105</v>
      </c>
      <c r="B39" s="26">
        <v>21.14</v>
      </c>
      <c r="C39" s="24">
        <v>20.77</v>
      </c>
      <c r="D39" s="23">
        <f t="shared" si="27"/>
        <v>20.954999999999998</v>
      </c>
      <c r="E39" s="87">
        <f t="shared" si="24"/>
        <v>43.228468282619914</v>
      </c>
      <c r="F39" s="18">
        <f>LN(D39/D$34)</f>
        <v>-0.687764070485542</v>
      </c>
      <c r="G39" s="24">
        <v>18.8</v>
      </c>
      <c r="H39" s="24">
        <v>19.16</v>
      </c>
      <c r="I39" s="23">
        <f t="shared" si="28"/>
        <v>18.98</v>
      </c>
      <c r="J39" s="87">
        <f t="shared" si="29"/>
        <v>40.190577024880895</v>
      </c>
      <c r="K39" s="18">
        <f t="shared" si="37"/>
        <v>-0.78795431212091815</v>
      </c>
      <c r="L39" s="24">
        <v>19.34</v>
      </c>
      <c r="M39" s="24">
        <v>19.29</v>
      </c>
      <c r="N39" s="23">
        <f t="shared" si="30"/>
        <v>19.314999999999998</v>
      </c>
      <c r="O39" s="87">
        <f t="shared" si="31"/>
        <v>40.637492110246157</v>
      </c>
      <c r="P39" s="18">
        <f t="shared" si="32"/>
        <v>-0.763485250925245</v>
      </c>
      <c r="Q39" s="24">
        <v>19.190000000000001</v>
      </c>
      <c r="R39" s="24">
        <v>19.25</v>
      </c>
      <c r="S39" s="23">
        <f t="shared" si="33"/>
        <v>19.22</v>
      </c>
      <c r="T39" s="19">
        <f t="shared" si="25"/>
        <v>40.437618346307588</v>
      </c>
      <c r="U39" s="18">
        <f t="shared" si="34"/>
        <v>-0.77334996507070541</v>
      </c>
      <c r="V39" s="24">
        <v>19.43</v>
      </c>
      <c r="W39" s="24">
        <v>19.82</v>
      </c>
      <c r="X39" s="23">
        <f t="shared" si="35"/>
        <v>19.625</v>
      </c>
      <c r="Y39" s="87">
        <f t="shared" si="26"/>
        <v>41.346255135362895</v>
      </c>
      <c r="Z39" s="18">
        <f t="shared" si="36"/>
        <v>-0.74538906947539774</v>
      </c>
    </row>
    <row r="40" spans="1:26" ht="16.2" thickBot="1" x14ac:dyDescent="0.35">
      <c r="A40" s="63">
        <v>120</v>
      </c>
      <c r="B40" s="47">
        <v>18.82</v>
      </c>
      <c r="C40" s="36">
        <v>18.57</v>
      </c>
      <c r="D40" s="45">
        <f t="shared" si="27"/>
        <v>18.695</v>
      </c>
      <c r="E40" s="88">
        <f>100-((D$33-D40)/D$33)*100</f>
        <v>38.566271273852507</v>
      </c>
      <c r="F40" s="35">
        <f>LN(D40/D$34)</f>
        <v>-0.80188524343349965</v>
      </c>
      <c r="G40" s="36">
        <v>17.09</v>
      </c>
      <c r="H40" s="36">
        <v>16.670000000000002</v>
      </c>
      <c r="I40" s="45">
        <f t="shared" si="28"/>
        <v>16.880000000000003</v>
      </c>
      <c r="J40" s="88">
        <f t="shared" si="29"/>
        <v>35.743779777660151</v>
      </c>
      <c r="K40" s="35">
        <f t="shared" si="37"/>
        <v>-0.90521061613488873</v>
      </c>
      <c r="L40" s="36">
        <v>17.54</v>
      </c>
      <c r="M40" s="36">
        <v>17.420000000000002</v>
      </c>
      <c r="N40" s="45">
        <f t="shared" si="30"/>
        <v>17.48</v>
      </c>
      <c r="O40" s="88">
        <f t="shared" si="31"/>
        <v>36.776772564695982</v>
      </c>
      <c r="P40" s="35">
        <f t="shared" si="32"/>
        <v>-0.86330987681610016</v>
      </c>
      <c r="Q40" s="36">
        <v>17.53</v>
      </c>
      <c r="R40" s="36">
        <v>17.559999999999999</v>
      </c>
      <c r="S40" s="45">
        <f t="shared" si="33"/>
        <v>17.545000000000002</v>
      </c>
      <c r="T40" s="43">
        <f t="shared" si="25"/>
        <v>36.913528297917111</v>
      </c>
      <c r="U40" s="35">
        <f t="shared" si="34"/>
        <v>-0.86453235957767327</v>
      </c>
      <c r="V40" s="36">
        <v>18.02</v>
      </c>
      <c r="W40" s="36">
        <v>17.84</v>
      </c>
      <c r="X40" s="45">
        <f t="shared" si="35"/>
        <v>17.93</v>
      </c>
      <c r="Y40" s="88">
        <f t="shared" si="26"/>
        <v>37.775202780996523</v>
      </c>
      <c r="Z40" s="35">
        <f t="shared" si="36"/>
        <v>-0.83571804552682838</v>
      </c>
    </row>
    <row r="45" spans="1:26" ht="16.2" thickBot="1" x14ac:dyDescent="0.35">
      <c r="A45" s="154" t="s">
        <v>24</v>
      </c>
      <c r="B45" s="154"/>
      <c r="C45" s="94" t="s">
        <v>26</v>
      </c>
    </row>
    <row r="46" spans="1:26" ht="16.2" thickBot="1" x14ac:dyDescent="0.35">
      <c r="A46" s="1"/>
    </row>
    <row r="47" spans="1:26" ht="18.600000000000001" thickBot="1" x14ac:dyDescent="0.35">
      <c r="A47" s="71" t="s">
        <v>6</v>
      </c>
      <c r="B47" s="146" t="s">
        <v>53</v>
      </c>
      <c r="C47" s="147"/>
      <c r="D47" s="104" t="s">
        <v>4</v>
      </c>
      <c r="E47" s="71" t="s">
        <v>5</v>
      </c>
      <c r="F47" s="55" t="s">
        <v>10</v>
      </c>
      <c r="G47" s="55" t="s">
        <v>9</v>
      </c>
    </row>
    <row r="48" spans="1:26" ht="15.6" x14ac:dyDescent="0.3">
      <c r="A48" s="15">
        <v>-45</v>
      </c>
      <c r="B48" s="1">
        <v>49.72</v>
      </c>
      <c r="C48" s="8">
        <v>49.57</v>
      </c>
      <c r="D48" s="64">
        <f>(B48+C48)/2</f>
        <v>49.644999999999996</v>
      </c>
      <c r="E48" s="65">
        <f>100-((D48-D48)/D48)*100</f>
        <v>100</v>
      </c>
      <c r="F48" s="52"/>
      <c r="G48" s="52"/>
    </row>
    <row r="49" spans="1:7" ht="15.6" x14ac:dyDescent="0.3">
      <c r="A49" s="15">
        <v>-15</v>
      </c>
      <c r="B49" s="26">
        <v>45.6</v>
      </c>
      <c r="C49" s="24">
        <v>45.7</v>
      </c>
      <c r="D49" s="59">
        <f>(B49+C49)/2</f>
        <v>45.650000000000006</v>
      </c>
      <c r="E49" s="57">
        <f>100-((D48-D49)/D48)*100</f>
        <v>91.952865343942008</v>
      </c>
      <c r="F49" s="20"/>
      <c r="G49" s="20"/>
    </row>
    <row r="50" spans="1:7" ht="15.6" x14ac:dyDescent="0.3">
      <c r="A50" s="15">
        <v>0</v>
      </c>
      <c r="B50" s="16">
        <v>45.46</v>
      </c>
      <c r="C50" s="17">
        <v>45.75</v>
      </c>
      <c r="D50" s="59">
        <f t="shared" ref="D50:D56" si="39">(B50+C50)/2</f>
        <v>45.605000000000004</v>
      </c>
      <c r="E50" s="83">
        <f>100-((D48-D50)/D48)*100</f>
        <v>91.862221774599675</v>
      </c>
      <c r="F50" s="20">
        <f>LN(D50/D50)</f>
        <v>0</v>
      </c>
      <c r="G50" s="20">
        <f>E50/E$50</f>
        <v>1</v>
      </c>
    </row>
    <row r="51" spans="1:7" ht="15.6" x14ac:dyDescent="0.3">
      <c r="A51" s="15">
        <v>15</v>
      </c>
      <c r="B51" s="26">
        <v>40.19</v>
      </c>
      <c r="C51" s="24">
        <v>40.03</v>
      </c>
      <c r="D51" s="59">
        <f t="shared" si="39"/>
        <v>40.11</v>
      </c>
      <c r="E51" s="57">
        <f>100-((D48-D51)/D48)*100</f>
        <v>80.79363480713063</v>
      </c>
      <c r="F51" s="20">
        <f>LN(D51/D50)</f>
        <v>-0.12839167985016031</v>
      </c>
      <c r="G51" s="20">
        <f t="shared" ref="G51:G56" si="40">E51/E$50</f>
        <v>0.87950882578664602</v>
      </c>
    </row>
    <row r="52" spans="1:7" ht="15.6" x14ac:dyDescent="0.3">
      <c r="A52" s="15">
        <v>30</v>
      </c>
      <c r="B52" s="26">
        <v>36.659999999999997</v>
      </c>
      <c r="C52" s="24">
        <v>36.26</v>
      </c>
      <c r="D52" s="59">
        <f t="shared" si="39"/>
        <v>36.459999999999994</v>
      </c>
      <c r="E52" s="57">
        <f>100-((D48-D52)/D48)*100</f>
        <v>73.441434182697137</v>
      </c>
      <c r="F52" s="20">
        <f>LN(D52/D50)</f>
        <v>-0.22380159038160505</v>
      </c>
      <c r="G52" s="20">
        <f t="shared" si="40"/>
        <v>0.79947374191426346</v>
      </c>
    </row>
    <row r="53" spans="1:7" ht="15.6" x14ac:dyDescent="0.3">
      <c r="A53" s="15">
        <v>60</v>
      </c>
      <c r="B53" s="26">
        <v>31.35</v>
      </c>
      <c r="C53" s="24">
        <v>31.52</v>
      </c>
      <c r="D53" s="59">
        <f t="shared" si="39"/>
        <v>31.435000000000002</v>
      </c>
      <c r="E53" s="57">
        <f>100-((D48-D53)/D48)*100</f>
        <v>63.319568939470251</v>
      </c>
      <c r="F53" s="20">
        <f>LN(D53/D50)</f>
        <v>-0.37209543779709742</v>
      </c>
      <c r="G53" s="20">
        <f t="shared" si="40"/>
        <v>0.68928845521324422</v>
      </c>
    </row>
    <row r="54" spans="1:7" ht="15.6" x14ac:dyDescent="0.3">
      <c r="A54" s="15">
        <v>90</v>
      </c>
      <c r="B54" s="26">
        <v>26.02</v>
      </c>
      <c r="C54" s="24">
        <v>26.33</v>
      </c>
      <c r="D54" s="59">
        <f t="shared" si="39"/>
        <v>26.174999999999997</v>
      </c>
      <c r="E54" s="57">
        <f>100-((D48-D54)/D48)*100</f>
        <v>52.724342834122268</v>
      </c>
      <c r="F54" s="20">
        <f>LN(D54/D50)</f>
        <v>-0.55521260287552132</v>
      </c>
      <c r="G54" s="20">
        <f t="shared" si="40"/>
        <v>0.57395022475605739</v>
      </c>
    </row>
    <row r="55" spans="1:7" ht="15.6" x14ac:dyDescent="0.3">
      <c r="A55" s="15">
        <v>105</v>
      </c>
      <c r="B55" s="26">
        <v>22.11</v>
      </c>
      <c r="C55" s="24">
        <v>22.6</v>
      </c>
      <c r="D55" s="59">
        <f t="shared" si="39"/>
        <v>22.355</v>
      </c>
      <c r="E55" s="57">
        <f>100-((D48-D55)/D48)*100</f>
        <v>45.029710947728887</v>
      </c>
      <c r="F55" s="20">
        <f>LN(D55/D50)</f>
        <v>-0.71296734994617794</v>
      </c>
      <c r="G55" s="20">
        <f t="shared" si="40"/>
        <v>0.49018747944304358</v>
      </c>
    </row>
    <row r="56" spans="1:7" ht="16.2" thickBot="1" x14ac:dyDescent="0.35">
      <c r="A56" s="63">
        <v>120</v>
      </c>
      <c r="B56" s="47">
        <v>20.3</v>
      </c>
      <c r="C56" s="36">
        <v>20.47</v>
      </c>
      <c r="D56" s="60">
        <f t="shared" si="39"/>
        <v>20.384999999999998</v>
      </c>
      <c r="E56" s="58">
        <f>100-((D48-D56)/D48)*100</f>
        <v>41.061536912075738</v>
      </c>
      <c r="F56" s="53">
        <f>LN(D56/D50)</f>
        <v>-0.8052180233609052</v>
      </c>
      <c r="G56" s="53">
        <f t="shared" si="40"/>
        <v>0.44699046157219596</v>
      </c>
    </row>
    <row r="84" ht="16.2" customHeight="1" x14ac:dyDescent="0.3"/>
  </sheetData>
  <mergeCells count="34">
    <mergeCell ref="B2:F2"/>
    <mergeCell ref="G2:K2"/>
    <mergeCell ref="L2:P2"/>
    <mergeCell ref="Q2:U2"/>
    <mergeCell ref="B16:F16"/>
    <mergeCell ref="G16:K16"/>
    <mergeCell ref="L16:P16"/>
    <mergeCell ref="L3:M3"/>
    <mergeCell ref="Q3:R3"/>
    <mergeCell ref="A15:B15"/>
    <mergeCell ref="Q16:U16"/>
    <mergeCell ref="L31:P31"/>
    <mergeCell ref="Q31:U31"/>
    <mergeCell ref="V31:Z31"/>
    <mergeCell ref="B47:C47"/>
    <mergeCell ref="B32:C32"/>
    <mergeCell ref="G32:H32"/>
    <mergeCell ref="L32:M32"/>
    <mergeCell ref="A1:B1"/>
    <mergeCell ref="Q32:R32"/>
    <mergeCell ref="V32:W32"/>
    <mergeCell ref="A45:B45"/>
    <mergeCell ref="A30:B30"/>
    <mergeCell ref="B17:C17"/>
    <mergeCell ref="G17:H17"/>
    <mergeCell ref="L17:M17"/>
    <mergeCell ref="Q17:R17"/>
    <mergeCell ref="A2:A3"/>
    <mergeCell ref="A16:A17"/>
    <mergeCell ref="A31:A32"/>
    <mergeCell ref="B31:F31"/>
    <mergeCell ref="G31:K31"/>
    <mergeCell ref="B3:C3"/>
    <mergeCell ref="G3:H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4A035-17BC-4104-AA63-FD664042D730}">
  <dimension ref="A2:AO82"/>
  <sheetViews>
    <sheetView topLeftCell="N1" workbookViewId="0">
      <selection activeCell="Q4" sqref="Q4:R4"/>
    </sheetView>
  </sheetViews>
  <sheetFormatPr defaultColWidth="9.109375" defaultRowHeight="15.6" x14ac:dyDescent="0.3"/>
  <cols>
    <col min="1" max="1" width="9" style="62" customWidth="1"/>
    <col min="2" max="4" width="9.109375" style="62"/>
    <col min="5" max="5" width="13.109375" style="62" bestFit="1" customWidth="1"/>
    <col min="6" max="8" width="9.109375" style="62"/>
    <col min="9" max="9" width="13.109375" style="62" bestFit="1" customWidth="1"/>
    <col min="10" max="10" width="14.109375" style="62" bestFit="1" customWidth="1"/>
    <col min="11" max="18" width="9.109375" style="62"/>
    <col min="19" max="19" width="13.109375" style="62" bestFit="1" customWidth="1"/>
    <col min="20" max="29" width="9.109375" style="62"/>
    <col min="30" max="30" width="13.109375" style="62" bestFit="1" customWidth="1"/>
    <col min="31" max="31" width="9.109375" style="62"/>
    <col min="32" max="32" width="8.5546875" style="62" bestFit="1" customWidth="1"/>
    <col min="33" max="40" width="9.109375" style="62"/>
    <col min="41" max="41" width="13.109375" style="62" bestFit="1" customWidth="1"/>
    <col min="42" max="42" width="9.109375" style="62"/>
    <col min="43" max="43" width="8.5546875" style="62" bestFit="1" customWidth="1"/>
    <col min="44" max="16384" width="9.109375" style="62"/>
  </cols>
  <sheetData>
    <row r="2" spans="1:41" ht="16.2" thickBot="1" x14ac:dyDescent="0.35">
      <c r="A2" s="153" t="s">
        <v>13</v>
      </c>
      <c r="B2" s="157"/>
      <c r="C2" s="98"/>
    </row>
    <row r="3" spans="1:41" ht="16.2" thickBot="1" x14ac:dyDescent="0.35">
      <c r="A3" s="149" t="s">
        <v>6</v>
      </c>
      <c r="B3" s="146" t="s">
        <v>18</v>
      </c>
      <c r="C3" s="148"/>
      <c r="D3" s="148"/>
      <c r="E3" s="148"/>
      <c r="F3" s="147"/>
      <c r="G3" s="146" t="s">
        <v>19</v>
      </c>
      <c r="H3" s="148"/>
      <c r="I3" s="148"/>
      <c r="J3" s="148"/>
      <c r="K3" s="147"/>
      <c r="L3" s="146" t="s">
        <v>20</v>
      </c>
      <c r="M3" s="148"/>
      <c r="N3" s="148"/>
      <c r="O3" s="148"/>
      <c r="P3" s="148"/>
      <c r="Q3" s="146" t="s">
        <v>21</v>
      </c>
      <c r="R3" s="148"/>
      <c r="S3" s="148"/>
      <c r="T3" s="148"/>
      <c r="U3" s="147"/>
      <c r="V3" s="146" t="s">
        <v>22</v>
      </c>
      <c r="W3" s="148"/>
      <c r="X3" s="148"/>
      <c r="Y3" s="148"/>
      <c r="Z3" s="147"/>
      <c r="AB3" s="92"/>
      <c r="AC3" s="92"/>
      <c r="AD3" s="92"/>
      <c r="AE3" s="92"/>
      <c r="AF3" s="92"/>
      <c r="AG3" s="92"/>
      <c r="AH3" s="92"/>
      <c r="AI3" s="92"/>
      <c r="AJ3" s="92"/>
      <c r="AK3" s="93"/>
    </row>
    <row r="4" spans="1:41" ht="14.25" customHeight="1" thickBot="1" x14ac:dyDescent="0.35">
      <c r="A4" s="150"/>
      <c r="B4" s="146" t="s">
        <v>53</v>
      </c>
      <c r="C4" s="147"/>
      <c r="D4" s="100" t="s">
        <v>4</v>
      </c>
      <c r="E4" s="82" t="s">
        <v>5</v>
      </c>
      <c r="F4" s="82" t="s">
        <v>10</v>
      </c>
      <c r="G4" s="146" t="s">
        <v>53</v>
      </c>
      <c r="H4" s="147"/>
      <c r="I4" s="100" t="s">
        <v>4</v>
      </c>
      <c r="J4" s="82" t="s">
        <v>5</v>
      </c>
      <c r="K4" s="82" t="s">
        <v>10</v>
      </c>
      <c r="L4" s="146" t="s">
        <v>53</v>
      </c>
      <c r="M4" s="147"/>
      <c r="N4" s="4" t="s">
        <v>4</v>
      </c>
      <c r="O4" s="82" t="s">
        <v>5</v>
      </c>
      <c r="P4" s="82" t="s">
        <v>10</v>
      </c>
      <c r="Q4" s="146" t="s">
        <v>53</v>
      </c>
      <c r="R4" s="147"/>
      <c r="S4" s="4" t="s">
        <v>4</v>
      </c>
      <c r="T4" s="82" t="s">
        <v>5</v>
      </c>
      <c r="U4" s="82" t="s">
        <v>10</v>
      </c>
      <c r="V4" s="146" t="s">
        <v>53</v>
      </c>
      <c r="W4" s="147"/>
      <c r="X4" s="4" t="s">
        <v>4</v>
      </c>
      <c r="Y4" s="82" t="s">
        <v>5</v>
      </c>
      <c r="Z4" s="82" t="s">
        <v>10</v>
      </c>
    </row>
    <row r="5" spans="1:41" x14ac:dyDescent="0.3">
      <c r="A5" s="15">
        <v>-45</v>
      </c>
      <c r="B5" s="1">
        <v>48.3</v>
      </c>
      <c r="C5" s="8">
        <v>48.57</v>
      </c>
      <c r="D5" s="65">
        <f t="shared" ref="D5:D15" si="0">(B5+C5)/2</f>
        <v>48.435000000000002</v>
      </c>
      <c r="E5" s="10">
        <f>100-((D5-D5)/D5)*100</f>
        <v>100</v>
      </c>
      <c r="F5" s="52"/>
      <c r="G5" s="1">
        <v>48.3</v>
      </c>
      <c r="H5" s="8">
        <v>48.57</v>
      </c>
      <c r="I5" s="65">
        <f t="shared" ref="I5:I15" si="1">(G5+H5)/2</f>
        <v>48.435000000000002</v>
      </c>
      <c r="J5" s="10">
        <f>100-((I5-I5)/I5)*100</f>
        <v>100</v>
      </c>
      <c r="K5" s="52"/>
      <c r="L5" s="1">
        <v>48.3</v>
      </c>
      <c r="M5" s="8">
        <v>48.57</v>
      </c>
      <c r="N5" s="65">
        <f t="shared" ref="N5:N15" si="2">(L5+M5)/2</f>
        <v>48.435000000000002</v>
      </c>
      <c r="O5" s="10">
        <f>100-((N$5-N5)/N$5)*100</f>
        <v>100</v>
      </c>
      <c r="P5" s="52"/>
      <c r="Q5" s="1">
        <v>48.3</v>
      </c>
      <c r="R5" s="8">
        <v>48.57</v>
      </c>
      <c r="S5" s="65">
        <f>(Q5+R5)/2</f>
        <v>48.435000000000002</v>
      </c>
      <c r="T5" s="86">
        <f>100-((S$5-S5)/S$5)*100</f>
        <v>100</v>
      </c>
      <c r="U5" s="11"/>
      <c r="V5" s="1">
        <v>47.93</v>
      </c>
      <c r="W5" s="8">
        <v>48.35</v>
      </c>
      <c r="X5" s="64">
        <f>(V5+W5)/2</f>
        <v>48.14</v>
      </c>
      <c r="Y5" s="10">
        <f>100-((X$5-X5)/X$5)*100</f>
        <v>100</v>
      </c>
      <c r="Z5" s="52"/>
    </row>
    <row r="6" spans="1:41" x14ac:dyDescent="0.3">
      <c r="A6" s="15">
        <v>-30</v>
      </c>
      <c r="B6" s="26">
        <v>36.57</v>
      </c>
      <c r="C6" s="24">
        <v>36.68</v>
      </c>
      <c r="D6" s="57">
        <f t="shared" si="0"/>
        <v>36.625</v>
      </c>
      <c r="E6" s="19">
        <f>100-((D5-D6)/D5)*100</f>
        <v>75.61680602869825</v>
      </c>
      <c r="F6" s="20"/>
      <c r="G6" s="26">
        <v>36.979999999999997</v>
      </c>
      <c r="H6" s="24">
        <v>36.97</v>
      </c>
      <c r="I6" s="57">
        <f t="shared" si="1"/>
        <v>36.974999999999994</v>
      </c>
      <c r="J6" s="19">
        <f>100-((I5-I6)/I5)*100</f>
        <v>76.339423970269422</v>
      </c>
      <c r="K6" s="20"/>
      <c r="L6" s="26">
        <v>36.68</v>
      </c>
      <c r="M6" s="24">
        <v>36.840000000000003</v>
      </c>
      <c r="N6" s="57">
        <f t="shared" si="2"/>
        <v>36.760000000000005</v>
      </c>
      <c r="O6" s="19">
        <f t="shared" ref="O6:O15" si="3">100-((N$5-N6)/N$5)*100</f>
        <v>75.895530091875713</v>
      </c>
      <c r="P6" s="20"/>
      <c r="Q6" s="26">
        <v>36.39</v>
      </c>
      <c r="R6" s="24">
        <v>36.03</v>
      </c>
      <c r="S6" s="59">
        <f t="shared" ref="S6:S15" si="4">(Q6+R6)/2</f>
        <v>36.21</v>
      </c>
      <c r="T6" s="87">
        <f t="shared" ref="T6:T15" si="5">100-((S$5-S6)/S$5)*100</f>
        <v>74.759987612263856</v>
      </c>
      <c r="U6" s="21"/>
      <c r="V6" s="26">
        <v>36</v>
      </c>
      <c r="W6" s="24">
        <v>36.1</v>
      </c>
      <c r="X6" s="59">
        <f t="shared" ref="X6:X15" si="6">(V6+W6)/2</f>
        <v>36.049999999999997</v>
      </c>
      <c r="Y6" s="19">
        <f t="shared" ref="Y6:Y15" si="7">100-((X$5-X6)/X$5)*100</f>
        <v>74.885749896136261</v>
      </c>
      <c r="Z6" s="20"/>
    </row>
    <row r="7" spans="1:41" x14ac:dyDescent="0.3">
      <c r="A7" s="15">
        <v>0</v>
      </c>
      <c r="B7" s="26">
        <v>37.020000000000003</v>
      </c>
      <c r="C7" s="24">
        <v>36.5</v>
      </c>
      <c r="D7" s="57">
        <f t="shared" si="0"/>
        <v>36.760000000000005</v>
      </c>
      <c r="E7" s="72">
        <f>100-((D5-D7)/D5)*100</f>
        <v>75.895530091875713</v>
      </c>
      <c r="F7" s="18">
        <f>LN(D7/D7)</f>
        <v>0</v>
      </c>
      <c r="G7" s="26">
        <v>36.01</v>
      </c>
      <c r="H7" s="24">
        <v>36.68</v>
      </c>
      <c r="I7" s="57">
        <f t="shared" si="1"/>
        <v>36.344999999999999</v>
      </c>
      <c r="J7" s="72">
        <f>100-((I5-I7)/I5)*100</f>
        <v>75.038711675441306</v>
      </c>
      <c r="K7" s="18">
        <f>LN(I7/I7)</f>
        <v>0</v>
      </c>
      <c r="L7" s="26">
        <v>36.299999999999997</v>
      </c>
      <c r="M7" s="24">
        <v>36.54</v>
      </c>
      <c r="N7" s="57">
        <f t="shared" si="2"/>
        <v>36.42</v>
      </c>
      <c r="O7" s="72">
        <f t="shared" si="3"/>
        <v>75.193558377206557</v>
      </c>
      <c r="P7" s="18">
        <f>LN(N7/N$7)</f>
        <v>0</v>
      </c>
      <c r="Q7" s="26">
        <v>36.81</v>
      </c>
      <c r="R7" s="24">
        <v>36.72</v>
      </c>
      <c r="S7" s="59">
        <f t="shared" si="4"/>
        <v>36.765000000000001</v>
      </c>
      <c r="T7" s="99">
        <f t="shared" si="5"/>
        <v>75.905853205326721</v>
      </c>
      <c r="U7" s="59">
        <f>LN(S7/S$7)</f>
        <v>0</v>
      </c>
      <c r="V7" s="26">
        <v>36.81</v>
      </c>
      <c r="W7" s="24">
        <v>36.270000000000003</v>
      </c>
      <c r="X7" s="59">
        <f t="shared" si="6"/>
        <v>36.540000000000006</v>
      </c>
      <c r="Y7" s="72">
        <f t="shared" si="7"/>
        <v>75.903614457831338</v>
      </c>
      <c r="Z7" s="18">
        <f>LN(X7/X$7)</f>
        <v>0</v>
      </c>
    </row>
    <row r="8" spans="1:41" x14ac:dyDescent="0.3">
      <c r="A8" s="15">
        <v>15</v>
      </c>
      <c r="B8" s="26">
        <v>32.93</v>
      </c>
      <c r="C8" s="24">
        <v>33.22</v>
      </c>
      <c r="D8" s="57">
        <f t="shared" si="0"/>
        <v>33.075000000000003</v>
      </c>
      <c r="E8" s="19">
        <f>100-((D5-D8)/D5)*100</f>
        <v>68.287395478476313</v>
      </c>
      <c r="F8" s="18">
        <f>LN(D8/D7)</f>
        <v>-0.10563258748646694</v>
      </c>
      <c r="G8" s="26">
        <v>31.78</v>
      </c>
      <c r="H8" s="24">
        <v>31.96</v>
      </c>
      <c r="I8" s="57">
        <f t="shared" si="1"/>
        <v>31.87</v>
      </c>
      <c r="J8" s="19">
        <f>100-((I5-I8)/I5)*100</f>
        <v>65.799525136781256</v>
      </c>
      <c r="K8" s="18">
        <f>LN(I8/I7)</f>
        <v>-0.13139151450735359</v>
      </c>
      <c r="L8" s="26">
        <v>30.81</v>
      </c>
      <c r="M8" s="24">
        <v>30.98</v>
      </c>
      <c r="N8" s="57">
        <f t="shared" si="2"/>
        <v>30.895</v>
      </c>
      <c r="O8" s="19">
        <f t="shared" si="3"/>
        <v>63.786518013832968</v>
      </c>
      <c r="P8" s="18">
        <f t="shared" ref="P8:P15" si="8">LN(N8/N$7)</f>
        <v>-0.16452371578651911</v>
      </c>
      <c r="Q8" s="26">
        <v>30.74</v>
      </c>
      <c r="R8" s="24">
        <v>30.74</v>
      </c>
      <c r="S8" s="59">
        <f t="shared" si="4"/>
        <v>30.74</v>
      </c>
      <c r="T8" s="87">
        <f t="shared" si="5"/>
        <v>63.46650149685145</v>
      </c>
      <c r="U8" s="59">
        <f t="shared" ref="U8:U15" si="9">LN(S8/S$7)</f>
        <v>-0.17898156753773586</v>
      </c>
      <c r="V8" s="26">
        <v>31.6</v>
      </c>
      <c r="W8" s="24">
        <v>31.44</v>
      </c>
      <c r="X8" s="59">
        <f t="shared" si="6"/>
        <v>31.520000000000003</v>
      </c>
      <c r="Y8" s="19">
        <f t="shared" si="7"/>
        <v>65.475695886996263</v>
      </c>
      <c r="Z8" s="18">
        <f t="shared" ref="Z8:Z15" si="10">LN(X8/X$7)</f>
        <v>-0.14778528596018231</v>
      </c>
    </row>
    <row r="9" spans="1:41" x14ac:dyDescent="0.3">
      <c r="A9" s="15">
        <v>30</v>
      </c>
      <c r="B9" s="26">
        <v>30.4</v>
      </c>
      <c r="C9" s="24">
        <v>30.68</v>
      </c>
      <c r="D9" s="57">
        <f t="shared" si="0"/>
        <v>30.54</v>
      </c>
      <c r="E9" s="19">
        <f>100-((D5-D9)/D5)*100</f>
        <v>63.053576958810773</v>
      </c>
      <c r="F9" s="18">
        <f>LN(D9/D7)</f>
        <v>-0.18537299769700002</v>
      </c>
      <c r="G9" s="26">
        <v>28.85</v>
      </c>
      <c r="H9" s="24">
        <v>28.73</v>
      </c>
      <c r="I9" s="57">
        <f t="shared" si="1"/>
        <v>28.79</v>
      </c>
      <c r="J9" s="19">
        <f>100-((I5-I9)/I5)*100</f>
        <v>59.440487250954881</v>
      </c>
      <c r="K9" s="18">
        <f>LN(I9/I7)</f>
        <v>-0.23302853831251422</v>
      </c>
      <c r="L9" s="26">
        <v>27.87</v>
      </c>
      <c r="M9" s="24">
        <v>27.59</v>
      </c>
      <c r="N9" s="57">
        <f t="shared" si="2"/>
        <v>27.73</v>
      </c>
      <c r="O9" s="19">
        <f t="shared" si="3"/>
        <v>57.251987199339318</v>
      </c>
      <c r="P9" s="18">
        <f t="shared" si="8"/>
        <v>-0.27260321467177523</v>
      </c>
      <c r="Q9" s="26">
        <v>27.28</v>
      </c>
      <c r="R9" s="24">
        <v>27.68</v>
      </c>
      <c r="S9" s="59">
        <f t="shared" si="4"/>
        <v>27.48</v>
      </c>
      <c r="T9" s="87">
        <f t="shared" si="5"/>
        <v>56.735831526788481</v>
      </c>
      <c r="U9" s="59">
        <f t="shared" si="9"/>
        <v>-0.29108783829403706</v>
      </c>
      <c r="V9" s="26">
        <v>28.27</v>
      </c>
      <c r="W9" s="24">
        <v>28.84</v>
      </c>
      <c r="X9" s="59">
        <f t="shared" si="6"/>
        <v>28.555</v>
      </c>
      <c r="Y9" s="19">
        <f t="shared" si="7"/>
        <v>59.316576651433316</v>
      </c>
      <c r="Z9" s="18">
        <f t="shared" si="10"/>
        <v>-0.24657549883303459</v>
      </c>
    </row>
    <row r="10" spans="1:41" x14ac:dyDescent="0.3">
      <c r="A10" s="15">
        <v>45</v>
      </c>
      <c r="B10" s="26">
        <v>29.1</v>
      </c>
      <c r="C10" s="24">
        <v>29.45</v>
      </c>
      <c r="D10" s="57">
        <f t="shared" si="0"/>
        <v>29.274999999999999</v>
      </c>
      <c r="E10" s="19">
        <f>100-((D5-D10)/D5)*100</f>
        <v>60.441829255703517</v>
      </c>
      <c r="F10" s="18">
        <f>LN(D10/D7)</f>
        <v>-0.22767638800370549</v>
      </c>
      <c r="G10" s="26">
        <v>26.27</v>
      </c>
      <c r="H10" s="24">
        <v>26.96</v>
      </c>
      <c r="I10" s="57">
        <f t="shared" si="1"/>
        <v>26.615000000000002</v>
      </c>
      <c r="J10" s="19">
        <f>100-((I5-I10)/I5)*100</f>
        <v>54.949932899762572</v>
      </c>
      <c r="K10" s="18">
        <f>LN(I10/I7)</f>
        <v>-0.31158167631187794</v>
      </c>
      <c r="L10" s="26">
        <v>25.7</v>
      </c>
      <c r="M10" s="24">
        <v>25.65</v>
      </c>
      <c r="N10" s="57">
        <f t="shared" si="2"/>
        <v>25.674999999999997</v>
      </c>
      <c r="O10" s="19">
        <f t="shared" si="3"/>
        <v>53.009187570971392</v>
      </c>
      <c r="P10" s="18">
        <f t="shared" si="8"/>
        <v>-0.34960031848484008</v>
      </c>
      <c r="Q10" s="26">
        <v>25.41</v>
      </c>
      <c r="R10" s="24">
        <v>25.8</v>
      </c>
      <c r="S10" s="59">
        <f t="shared" si="4"/>
        <v>25.605</v>
      </c>
      <c r="T10" s="87">
        <f t="shared" si="5"/>
        <v>52.86466398265717</v>
      </c>
      <c r="U10" s="59">
        <f t="shared" si="9"/>
        <v>-0.36175866073367202</v>
      </c>
      <c r="V10" s="26">
        <v>26.02</v>
      </c>
      <c r="W10" s="24">
        <v>26.32</v>
      </c>
      <c r="X10" s="59">
        <f t="shared" si="6"/>
        <v>26.17</v>
      </c>
      <c r="Y10" s="19">
        <f t="shared" si="7"/>
        <v>54.362276692978817</v>
      </c>
      <c r="Z10" s="18">
        <f t="shared" si="10"/>
        <v>-0.3337938344078063</v>
      </c>
    </row>
    <row r="11" spans="1:41" x14ac:dyDescent="0.3">
      <c r="A11" s="15">
        <v>60</v>
      </c>
      <c r="B11" s="26">
        <v>27.9</v>
      </c>
      <c r="C11" s="24">
        <v>27.09</v>
      </c>
      <c r="D11" s="57">
        <f t="shared" si="0"/>
        <v>27.494999999999997</v>
      </c>
      <c r="E11" s="19">
        <f>100-((D5-D11)/D5)*100</f>
        <v>56.766800867141519</v>
      </c>
      <c r="F11" s="18">
        <f>LN(D11/D7)</f>
        <v>-0.2904061275277085</v>
      </c>
      <c r="G11" s="26">
        <v>24.74</v>
      </c>
      <c r="H11" s="24">
        <v>24.79</v>
      </c>
      <c r="I11" s="57">
        <f t="shared" si="1"/>
        <v>24.765000000000001</v>
      </c>
      <c r="J11" s="19">
        <f>100-((I5-I11)/I5)*100</f>
        <v>51.130380922886346</v>
      </c>
      <c r="K11" s="18">
        <f>LN(I11/I7)</f>
        <v>-0.38362527689639764</v>
      </c>
      <c r="L11" s="26">
        <v>24.05</v>
      </c>
      <c r="M11" s="24">
        <v>23.75</v>
      </c>
      <c r="N11" s="57">
        <f t="shared" si="2"/>
        <v>23.9</v>
      </c>
      <c r="O11" s="19">
        <f t="shared" si="3"/>
        <v>49.344482295860423</v>
      </c>
      <c r="P11" s="18">
        <f t="shared" si="8"/>
        <v>-0.421239615361997</v>
      </c>
      <c r="Q11" s="26">
        <v>23.53</v>
      </c>
      <c r="R11" s="24">
        <v>23.33</v>
      </c>
      <c r="S11" s="59">
        <f t="shared" si="4"/>
        <v>23.43</v>
      </c>
      <c r="T11" s="87">
        <f t="shared" si="5"/>
        <v>48.374109631464847</v>
      </c>
      <c r="U11" s="59">
        <f t="shared" si="9"/>
        <v>-0.45052905312848135</v>
      </c>
      <c r="V11" s="26">
        <v>24.13</v>
      </c>
      <c r="W11" s="24">
        <v>24.12</v>
      </c>
      <c r="X11" s="59">
        <f t="shared" si="6"/>
        <v>24.125</v>
      </c>
      <c r="Y11" s="19">
        <f t="shared" si="7"/>
        <v>50.114250103863725</v>
      </c>
      <c r="Z11" s="18">
        <f t="shared" si="10"/>
        <v>-0.41515890372481112</v>
      </c>
    </row>
    <row r="12" spans="1:41" x14ac:dyDescent="0.3">
      <c r="A12" s="15">
        <v>75</v>
      </c>
      <c r="B12" s="26">
        <v>26.84</v>
      </c>
      <c r="C12" s="24">
        <v>27.08</v>
      </c>
      <c r="D12" s="57">
        <f t="shared" si="0"/>
        <v>26.96</v>
      </c>
      <c r="E12" s="19">
        <f>100-((D5-D12)/D5)*100</f>
        <v>55.66222772788273</v>
      </c>
      <c r="F12" s="18">
        <f>LN(D12/D7)</f>
        <v>-0.31005601144338008</v>
      </c>
      <c r="G12" s="26">
        <v>22.73</v>
      </c>
      <c r="H12" s="24">
        <v>22.71</v>
      </c>
      <c r="I12" s="57">
        <f t="shared" si="1"/>
        <v>22.72</v>
      </c>
      <c r="J12" s="19">
        <f>100-((I5-I12)/I5)*100</f>
        <v>46.908227521420457</v>
      </c>
      <c r="K12" s="18">
        <f>LN(I12/I7)</f>
        <v>-0.46981104908364824</v>
      </c>
      <c r="L12" s="26">
        <v>22.35</v>
      </c>
      <c r="M12" s="24">
        <v>22.29</v>
      </c>
      <c r="N12" s="57">
        <f t="shared" si="2"/>
        <v>22.32</v>
      </c>
      <c r="O12" s="19">
        <f t="shared" si="3"/>
        <v>46.08237844533911</v>
      </c>
      <c r="P12" s="18">
        <f t="shared" si="8"/>
        <v>-0.48963493678635178</v>
      </c>
      <c r="Q12" s="26">
        <v>21.59</v>
      </c>
      <c r="R12" s="24">
        <v>21.48</v>
      </c>
      <c r="S12" s="59">
        <f t="shared" si="4"/>
        <v>21.535</v>
      </c>
      <c r="T12" s="87">
        <f t="shared" si="5"/>
        <v>44.461649633529468</v>
      </c>
      <c r="U12" s="59">
        <f t="shared" si="9"/>
        <v>-0.53486678714211167</v>
      </c>
      <c r="V12" s="26">
        <v>22.36</v>
      </c>
      <c r="W12" s="24">
        <v>22.09</v>
      </c>
      <c r="X12" s="59">
        <f t="shared" si="6"/>
        <v>22.225000000000001</v>
      </c>
      <c r="Y12" s="19">
        <f t="shared" si="7"/>
        <v>46.167428334025765</v>
      </c>
      <c r="Z12" s="18">
        <f t="shared" si="10"/>
        <v>-0.49718976954989252</v>
      </c>
    </row>
    <row r="13" spans="1:41" x14ac:dyDescent="0.3">
      <c r="A13" s="15">
        <v>90</v>
      </c>
      <c r="B13" s="26">
        <v>25.34</v>
      </c>
      <c r="C13" s="24">
        <v>25.63</v>
      </c>
      <c r="D13" s="57">
        <f t="shared" si="0"/>
        <v>25.484999999999999</v>
      </c>
      <c r="E13" s="19">
        <f>100-((D5-D13)/D5)*100</f>
        <v>52.616909259832759</v>
      </c>
      <c r="F13" s="18">
        <f>LN(D13/D7)</f>
        <v>-0.36632025369548143</v>
      </c>
      <c r="G13" s="26">
        <v>22.03</v>
      </c>
      <c r="H13" s="24">
        <v>22.27</v>
      </c>
      <c r="I13" s="57">
        <f t="shared" si="1"/>
        <v>22.15</v>
      </c>
      <c r="J13" s="19">
        <f>100-((I5-I13)/I5)*100</f>
        <v>45.731392588004539</v>
      </c>
      <c r="K13" s="18">
        <f>LN(I13/I7)</f>
        <v>-0.49521914644545417</v>
      </c>
      <c r="L13" s="26">
        <v>20.81</v>
      </c>
      <c r="M13" s="24">
        <v>20.91</v>
      </c>
      <c r="N13" s="57">
        <f t="shared" si="2"/>
        <v>20.86</v>
      </c>
      <c r="O13" s="19">
        <f t="shared" si="3"/>
        <v>43.0680293176422</v>
      </c>
      <c r="P13" s="18">
        <f t="shared" si="8"/>
        <v>-0.55728462472683571</v>
      </c>
      <c r="Q13" s="26">
        <v>19.89</v>
      </c>
      <c r="R13" s="24">
        <v>20.23</v>
      </c>
      <c r="S13" s="59">
        <f t="shared" si="4"/>
        <v>20.060000000000002</v>
      </c>
      <c r="T13" s="87">
        <f t="shared" si="5"/>
        <v>41.416331165479512</v>
      </c>
      <c r="U13" s="59">
        <f t="shared" si="9"/>
        <v>-0.6058185231143961</v>
      </c>
      <c r="V13" s="26">
        <v>20.67</v>
      </c>
      <c r="W13" s="24">
        <v>20.440000000000001</v>
      </c>
      <c r="X13" s="59">
        <f t="shared" si="6"/>
        <v>20.555</v>
      </c>
      <c r="Y13" s="19">
        <f t="shared" si="7"/>
        <v>42.698379725799754</v>
      </c>
      <c r="Z13" s="18">
        <f t="shared" si="10"/>
        <v>-0.57530333060001915</v>
      </c>
    </row>
    <row r="14" spans="1:41" x14ac:dyDescent="0.3">
      <c r="A14" s="15">
        <v>105</v>
      </c>
      <c r="B14" s="26">
        <v>24.47</v>
      </c>
      <c r="C14" s="24">
        <v>23.93</v>
      </c>
      <c r="D14" s="57">
        <f t="shared" si="0"/>
        <v>24.2</v>
      </c>
      <c r="E14" s="19">
        <f>100-((D5-D14)/D5)*100</f>
        <v>49.963869102921436</v>
      </c>
      <c r="F14" s="18">
        <f>LN(D14/D7)</f>
        <v>-0.41805766432484576</v>
      </c>
      <c r="G14" s="26">
        <v>21.33</v>
      </c>
      <c r="H14" s="24">
        <v>20.93</v>
      </c>
      <c r="I14" s="57">
        <f t="shared" si="1"/>
        <v>21.13</v>
      </c>
      <c r="J14" s="19">
        <f>100-((I5-I14)/I5)*100</f>
        <v>43.625477443997106</v>
      </c>
      <c r="K14" s="18">
        <f>LN(I14/I7)</f>
        <v>-0.5423628113086334</v>
      </c>
      <c r="L14" s="26">
        <v>19.23</v>
      </c>
      <c r="M14" s="24">
        <v>19.100000000000001</v>
      </c>
      <c r="N14" s="57">
        <f t="shared" si="2"/>
        <v>19.164999999999999</v>
      </c>
      <c r="O14" s="19">
        <f t="shared" si="3"/>
        <v>39.568493857747491</v>
      </c>
      <c r="P14" s="18">
        <f t="shared" si="8"/>
        <v>-0.64203237546694347</v>
      </c>
      <c r="Q14" s="26">
        <v>18.309999999999999</v>
      </c>
      <c r="R14" s="24">
        <v>18.41</v>
      </c>
      <c r="S14" s="59">
        <f t="shared" si="4"/>
        <v>18.36</v>
      </c>
      <c r="T14" s="87">
        <f t="shared" si="5"/>
        <v>37.906472592133788</v>
      </c>
      <c r="U14" s="59">
        <f t="shared" si="9"/>
        <v>-0.69437192045584128</v>
      </c>
      <c r="V14" s="26">
        <v>18.25</v>
      </c>
      <c r="W14" s="24">
        <v>18.45</v>
      </c>
      <c r="X14" s="59">
        <f t="shared" si="6"/>
        <v>18.350000000000001</v>
      </c>
      <c r="Y14" s="19">
        <f t="shared" si="7"/>
        <v>38.117989198171998</v>
      </c>
      <c r="Z14" s="18">
        <f t="shared" si="10"/>
        <v>-0.68877797644928151</v>
      </c>
    </row>
    <row r="15" spans="1:41" ht="16.2" thickBot="1" x14ac:dyDescent="0.35">
      <c r="A15" s="63">
        <v>120</v>
      </c>
      <c r="B15" s="47">
        <v>23.11</v>
      </c>
      <c r="C15" s="36">
        <v>23.82</v>
      </c>
      <c r="D15" s="58">
        <f t="shared" si="0"/>
        <v>23.465</v>
      </c>
      <c r="E15" s="43">
        <f>100-((D5-D15)/D5)*100</f>
        <v>48.446371425621969</v>
      </c>
      <c r="F15" s="35">
        <f>LN(D15/D7)</f>
        <v>-0.44890034824110547</v>
      </c>
      <c r="G15" s="47">
        <v>19.98</v>
      </c>
      <c r="H15" s="36">
        <v>20.02</v>
      </c>
      <c r="I15" s="58">
        <f t="shared" si="1"/>
        <v>20</v>
      </c>
      <c r="J15" s="43">
        <f>100-((I5-I15)/I5)*100</f>
        <v>41.292453804067307</v>
      </c>
      <c r="K15" s="35">
        <f>LN(I15/I7)</f>
        <v>-0.5973243693826078</v>
      </c>
      <c r="L15" s="47">
        <v>17.510000000000002</v>
      </c>
      <c r="M15" s="36">
        <v>17.64</v>
      </c>
      <c r="N15" s="58">
        <f t="shared" si="2"/>
        <v>17.575000000000003</v>
      </c>
      <c r="O15" s="43">
        <f t="shared" si="3"/>
        <v>36.285743780324154</v>
      </c>
      <c r="P15" s="35">
        <f t="shared" si="8"/>
        <v>-0.72864063660273315</v>
      </c>
      <c r="Q15" s="47">
        <v>16.239999999999998</v>
      </c>
      <c r="R15" s="36">
        <v>16.59</v>
      </c>
      <c r="S15" s="60">
        <f t="shared" si="4"/>
        <v>16.414999999999999</v>
      </c>
      <c r="T15" s="88">
        <f t="shared" si="5"/>
        <v>33.890781459688242</v>
      </c>
      <c r="U15" s="60">
        <f t="shared" si="9"/>
        <v>-0.80635075469462969</v>
      </c>
      <c r="V15" s="47">
        <v>16.54</v>
      </c>
      <c r="W15" s="36">
        <v>16.7</v>
      </c>
      <c r="X15" s="60">
        <f t="shared" si="6"/>
        <v>16.619999999999997</v>
      </c>
      <c r="Y15" s="43">
        <f t="shared" si="7"/>
        <v>34.524304113003737</v>
      </c>
      <c r="Z15" s="35">
        <f t="shared" si="10"/>
        <v>-0.78780076152255885</v>
      </c>
    </row>
    <row r="16" spans="1:41" x14ac:dyDescent="0.3">
      <c r="J16" s="95"/>
      <c r="S16" s="95"/>
      <c r="AD16" s="95"/>
      <c r="AO16" s="95"/>
    </row>
    <row r="19" spans="1:26" ht="16.2" thickBot="1" x14ac:dyDescent="0.35">
      <c r="A19" s="153" t="s">
        <v>14</v>
      </c>
      <c r="B19" s="153"/>
      <c r="C19" s="101"/>
    </row>
    <row r="20" spans="1:26" ht="16.2" thickBot="1" x14ac:dyDescent="0.35">
      <c r="A20" s="149" t="s">
        <v>6</v>
      </c>
      <c r="B20" s="146" t="s">
        <v>18</v>
      </c>
      <c r="C20" s="148"/>
      <c r="D20" s="148"/>
      <c r="E20" s="148"/>
      <c r="F20" s="147"/>
      <c r="G20" s="146" t="s">
        <v>19</v>
      </c>
      <c r="H20" s="148"/>
      <c r="I20" s="148"/>
      <c r="J20" s="148"/>
      <c r="K20" s="147"/>
      <c r="L20" s="146" t="s">
        <v>20</v>
      </c>
      <c r="M20" s="148"/>
      <c r="N20" s="148"/>
      <c r="O20" s="148"/>
      <c r="P20" s="147"/>
      <c r="Q20" s="146" t="s">
        <v>21</v>
      </c>
      <c r="R20" s="148"/>
      <c r="S20" s="148"/>
      <c r="T20" s="148"/>
      <c r="U20" s="147"/>
      <c r="V20" s="146" t="s">
        <v>22</v>
      </c>
      <c r="W20" s="148"/>
      <c r="X20" s="148"/>
      <c r="Y20" s="148"/>
      <c r="Z20" s="147"/>
    </row>
    <row r="21" spans="1:26" ht="16.2" customHeight="1" thickBot="1" x14ac:dyDescent="0.35">
      <c r="A21" s="150"/>
      <c r="B21" s="146" t="s">
        <v>53</v>
      </c>
      <c r="C21" s="147"/>
      <c r="D21" s="4" t="s">
        <v>4</v>
      </c>
      <c r="E21" s="82" t="s">
        <v>5</v>
      </c>
      <c r="F21" s="82" t="s">
        <v>10</v>
      </c>
      <c r="G21" s="146" t="s">
        <v>53</v>
      </c>
      <c r="H21" s="147"/>
      <c r="I21" s="4" t="s">
        <v>4</v>
      </c>
      <c r="J21" s="82" t="s">
        <v>5</v>
      </c>
      <c r="K21" s="82" t="s">
        <v>10</v>
      </c>
      <c r="L21" s="146" t="s">
        <v>53</v>
      </c>
      <c r="M21" s="147"/>
      <c r="N21" s="4" t="s">
        <v>4</v>
      </c>
      <c r="O21" s="82" t="s">
        <v>5</v>
      </c>
      <c r="P21" s="82" t="s">
        <v>10</v>
      </c>
      <c r="Q21" s="146" t="s">
        <v>53</v>
      </c>
      <c r="R21" s="147"/>
      <c r="S21" s="4" t="s">
        <v>4</v>
      </c>
      <c r="T21" s="82" t="s">
        <v>5</v>
      </c>
      <c r="U21" s="82" t="s">
        <v>10</v>
      </c>
      <c r="V21" s="146" t="s">
        <v>53</v>
      </c>
      <c r="W21" s="147"/>
      <c r="X21" s="4" t="s">
        <v>4</v>
      </c>
      <c r="Y21" s="82" t="s">
        <v>5</v>
      </c>
      <c r="Z21" s="82" t="s">
        <v>10</v>
      </c>
    </row>
    <row r="22" spans="1:26" x14ac:dyDescent="0.3">
      <c r="A22" s="15">
        <v>-45</v>
      </c>
      <c r="B22" s="8">
        <v>47.71</v>
      </c>
      <c r="C22" s="8">
        <v>47.01</v>
      </c>
      <c r="D22" s="64">
        <f>(B22+C22)/2</f>
        <v>47.36</v>
      </c>
      <c r="E22" s="10">
        <f>100-((D$22-D22)/D$22)*100</f>
        <v>100</v>
      </c>
      <c r="F22" s="52"/>
      <c r="G22" s="1">
        <v>48</v>
      </c>
      <c r="H22" s="8">
        <v>48.21</v>
      </c>
      <c r="I22" s="65">
        <f>(G22+H22)/2</f>
        <v>48.105000000000004</v>
      </c>
      <c r="J22" s="86">
        <f>100-((I$22-I22)/I$22)*100</f>
        <v>100</v>
      </c>
      <c r="K22" s="11"/>
      <c r="L22" s="1">
        <v>48.92</v>
      </c>
      <c r="M22" s="8">
        <v>48.66</v>
      </c>
      <c r="N22" s="110">
        <f>(L22+M22)/2</f>
        <v>48.79</v>
      </c>
      <c r="O22" s="86">
        <f>100-((N22-N22)/N22)*100</f>
        <v>100</v>
      </c>
      <c r="P22" s="11"/>
      <c r="Q22" s="1">
        <v>48</v>
      </c>
      <c r="R22" s="8">
        <v>48.21</v>
      </c>
      <c r="S22" s="65">
        <f>(Q22+R22)/2</f>
        <v>48.105000000000004</v>
      </c>
      <c r="T22" s="86">
        <f>100-((S$22-S22)/S$22)*100</f>
        <v>100</v>
      </c>
      <c r="U22" s="11"/>
      <c r="V22" s="1">
        <v>47.5</v>
      </c>
      <c r="W22" s="8">
        <v>47.46</v>
      </c>
      <c r="X22" s="110">
        <f>(V22+W22)/2</f>
        <v>47.480000000000004</v>
      </c>
      <c r="Y22" s="86">
        <f t="shared" ref="Y22:Y32" si="11">100-((X$22-X22)/X$22)*100</f>
        <v>100</v>
      </c>
      <c r="Z22" s="11"/>
    </row>
    <row r="23" spans="1:26" x14ac:dyDescent="0.3">
      <c r="A23" s="15">
        <v>-30</v>
      </c>
      <c r="B23" s="24">
        <v>44.66</v>
      </c>
      <c r="C23" s="24">
        <v>45.03</v>
      </c>
      <c r="D23" s="59">
        <f t="shared" ref="D23:D32" si="12">(B23+C23)/2</f>
        <v>44.844999999999999</v>
      </c>
      <c r="E23" s="19">
        <f t="shared" ref="E23:E32" si="13">100-((D$22-D23)/D$22)*100</f>
        <v>94.689611486486484</v>
      </c>
      <c r="F23" s="20"/>
      <c r="G23" s="26">
        <v>44.79</v>
      </c>
      <c r="H23" s="24">
        <v>45.09</v>
      </c>
      <c r="I23" s="59">
        <f t="shared" ref="I23:I32" si="14">(G23+H23)/2</f>
        <v>44.94</v>
      </c>
      <c r="J23" s="87">
        <f t="shared" ref="J23:J32" si="15">100-((I$22-I23)/I$22)*100</f>
        <v>93.420642344870586</v>
      </c>
      <c r="K23" s="21"/>
      <c r="L23" s="26">
        <v>42.8</v>
      </c>
      <c r="M23" s="24">
        <v>42</v>
      </c>
      <c r="N23" s="23">
        <f>(L23+M23)/2</f>
        <v>42.4</v>
      </c>
      <c r="O23" s="87">
        <f>100-((N22-N23)/N22)*100</f>
        <v>86.903053904488615</v>
      </c>
      <c r="P23" s="21"/>
      <c r="Q23" s="26">
        <v>39.44</v>
      </c>
      <c r="R23" s="24">
        <v>39.979999999999997</v>
      </c>
      <c r="S23" s="59">
        <f t="shared" ref="S23:S32" si="16">(Q23+R23)/2</f>
        <v>39.709999999999994</v>
      </c>
      <c r="T23" s="87">
        <f t="shared" ref="T23:T32" si="17">100-((S$22-S23)/S$22)*100</f>
        <v>82.548591622492438</v>
      </c>
      <c r="U23" s="21"/>
      <c r="V23" s="26">
        <v>38.200000000000003</v>
      </c>
      <c r="W23" s="24">
        <v>38.36</v>
      </c>
      <c r="X23" s="23">
        <f>(V23+W23)/2</f>
        <v>38.28</v>
      </c>
      <c r="Y23" s="87">
        <f t="shared" si="11"/>
        <v>80.623420387531581</v>
      </c>
      <c r="Z23" s="21"/>
    </row>
    <row r="24" spans="1:26" x14ac:dyDescent="0.3">
      <c r="A24" s="15">
        <v>0</v>
      </c>
      <c r="B24" s="24">
        <v>43.56</v>
      </c>
      <c r="C24" s="24">
        <v>43.9</v>
      </c>
      <c r="D24" s="59">
        <f t="shared" si="12"/>
        <v>43.730000000000004</v>
      </c>
      <c r="E24" s="72">
        <f t="shared" si="13"/>
        <v>92.335304054054063</v>
      </c>
      <c r="F24" s="20">
        <f>LN(D24/D$24)</f>
        <v>0</v>
      </c>
      <c r="G24" s="26">
        <v>44.41</v>
      </c>
      <c r="H24" s="24">
        <v>43.9</v>
      </c>
      <c r="I24" s="59">
        <f t="shared" si="14"/>
        <v>44.155000000000001</v>
      </c>
      <c r="J24" s="99">
        <f t="shared" si="15"/>
        <v>91.788795343519382</v>
      </c>
      <c r="K24" s="21">
        <f>LN(I24/I$24)</f>
        <v>0</v>
      </c>
      <c r="L24" s="26">
        <v>42.2</v>
      </c>
      <c r="M24" s="24">
        <v>42.39</v>
      </c>
      <c r="N24" s="23">
        <f>(L24+M24)/2</f>
        <v>42.295000000000002</v>
      </c>
      <c r="O24" s="99">
        <f>100-((N22-N24)/N22)*100</f>
        <v>86.687845870055341</v>
      </c>
      <c r="P24" s="21">
        <f>LN(N24/N24)</f>
        <v>0</v>
      </c>
      <c r="Q24" s="26">
        <v>39.67</v>
      </c>
      <c r="R24" s="24">
        <v>40.11</v>
      </c>
      <c r="S24" s="59">
        <f t="shared" si="16"/>
        <v>39.89</v>
      </c>
      <c r="T24" s="99">
        <f t="shared" si="17"/>
        <v>82.922773100509289</v>
      </c>
      <c r="U24" s="21">
        <f>LN(S24/S$24)</f>
        <v>0</v>
      </c>
      <c r="V24" s="26">
        <v>38</v>
      </c>
      <c r="W24" s="24">
        <v>38.4</v>
      </c>
      <c r="X24" s="23">
        <f>(V24+W24)/2</f>
        <v>38.200000000000003</v>
      </c>
      <c r="Y24" s="99">
        <f t="shared" si="11"/>
        <v>80.454928390901429</v>
      </c>
      <c r="Z24" s="21">
        <f t="shared" ref="Z24:Z32" si="18">LN(X24/X$24)</f>
        <v>0</v>
      </c>
    </row>
    <row r="25" spans="1:26" x14ac:dyDescent="0.3">
      <c r="A25" s="15">
        <v>15</v>
      </c>
      <c r="B25" s="24">
        <v>40.74</v>
      </c>
      <c r="C25" s="24">
        <v>39.64</v>
      </c>
      <c r="D25" s="59">
        <f t="shared" si="12"/>
        <v>40.19</v>
      </c>
      <c r="E25" s="19">
        <f t="shared" si="13"/>
        <v>84.860641891891888</v>
      </c>
      <c r="F25" s="18">
        <f t="shared" ref="F25:F32" si="19">LN(D25/D$24)</f>
        <v>-8.4416156963719638E-2</v>
      </c>
      <c r="G25" s="26">
        <v>39.42</v>
      </c>
      <c r="H25" s="24">
        <v>39.46</v>
      </c>
      <c r="I25" s="59">
        <f t="shared" si="14"/>
        <v>39.44</v>
      </c>
      <c r="J25" s="87">
        <f t="shared" si="15"/>
        <v>81.98731940546719</v>
      </c>
      <c r="K25" s="59">
        <f t="shared" ref="K25:K32" si="20">LN(I25/I$24)</f>
        <v>-0.11292564118633101</v>
      </c>
      <c r="L25" s="26">
        <v>37.64</v>
      </c>
      <c r="M25" s="24">
        <v>37.71</v>
      </c>
      <c r="N25" s="23">
        <f>(L25+M25)/2</f>
        <v>37.674999999999997</v>
      </c>
      <c r="O25" s="87">
        <f>100-((N22-N25)/N22)*100</f>
        <v>77.218692354990765</v>
      </c>
      <c r="P25" s="59">
        <f>LN(N25/N24)</f>
        <v>-0.11567213124341885</v>
      </c>
      <c r="Q25" s="26">
        <v>34.479999999999997</v>
      </c>
      <c r="R25" s="24">
        <v>34.56</v>
      </c>
      <c r="S25" s="59">
        <f t="shared" si="16"/>
        <v>34.519999999999996</v>
      </c>
      <c r="T25" s="87">
        <f t="shared" si="17"/>
        <v>71.75969233967362</v>
      </c>
      <c r="U25" s="59">
        <f t="shared" ref="U25:U32" si="21">LN(S25/S$24)</f>
        <v>-0.14458679970208824</v>
      </c>
      <c r="V25" s="26">
        <v>33.68</v>
      </c>
      <c r="W25" s="24">
        <v>33.58</v>
      </c>
      <c r="X25" s="23">
        <f>(V25+W25)/2</f>
        <v>33.629999999999995</v>
      </c>
      <c r="Y25" s="87">
        <f t="shared" si="11"/>
        <v>70.829823083403525</v>
      </c>
      <c r="Z25" s="59">
        <f t="shared" si="18"/>
        <v>-0.12741698986035147</v>
      </c>
    </row>
    <row r="26" spans="1:26" x14ac:dyDescent="0.3">
      <c r="A26" s="15">
        <v>30</v>
      </c>
      <c r="B26" s="24">
        <v>37.11</v>
      </c>
      <c r="C26" s="24">
        <v>37.880000000000003</v>
      </c>
      <c r="D26" s="59">
        <f t="shared" si="12"/>
        <v>37.495000000000005</v>
      </c>
      <c r="E26" s="19">
        <f t="shared" si="13"/>
        <v>79.170185810810821</v>
      </c>
      <c r="F26" s="18">
        <f t="shared" si="19"/>
        <v>-0.15382677467147646</v>
      </c>
      <c r="G26" s="26">
        <v>35.4</v>
      </c>
      <c r="H26" s="24">
        <v>35.24</v>
      </c>
      <c r="I26" s="59">
        <f t="shared" si="14"/>
        <v>35.32</v>
      </c>
      <c r="J26" s="87">
        <f t="shared" si="15"/>
        <v>73.422721130859571</v>
      </c>
      <c r="K26" s="59">
        <f t="shared" si="20"/>
        <v>-0.22325679518500624</v>
      </c>
      <c r="L26" s="26">
        <v>35.17</v>
      </c>
      <c r="M26" s="24">
        <v>35.18</v>
      </c>
      <c r="N26" s="23">
        <f>(L26+M26)/2</f>
        <v>35.174999999999997</v>
      </c>
      <c r="O26" s="87">
        <f>100-((N22-N26)/N22)*100</f>
        <v>72.094691535150645</v>
      </c>
      <c r="P26" s="59">
        <f>LN(N26/N24)</f>
        <v>-0.18433327275552527</v>
      </c>
      <c r="Q26" s="26">
        <v>31.84</v>
      </c>
      <c r="R26" s="24">
        <v>31.94</v>
      </c>
      <c r="S26" s="59">
        <f t="shared" si="16"/>
        <v>31.89</v>
      </c>
      <c r="T26" s="87">
        <f t="shared" si="17"/>
        <v>66.292485188649835</v>
      </c>
      <c r="U26" s="59">
        <f t="shared" si="21"/>
        <v>-0.22383318489534898</v>
      </c>
      <c r="V26" s="26">
        <v>31.22</v>
      </c>
      <c r="W26" s="24">
        <v>30.94</v>
      </c>
      <c r="X26" s="23">
        <f>(V26+W26)/2</f>
        <v>31.08</v>
      </c>
      <c r="Y26" s="87">
        <f t="shared" si="11"/>
        <v>65.459140690817179</v>
      </c>
      <c r="Z26" s="59">
        <f t="shared" si="18"/>
        <v>-0.206270990113083</v>
      </c>
    </row>
    <row r="27" spans="1:26" x14ac:dyDescent="0.3">
      <c r="A27" s="15">
        <v>45</v>
      </c>
      <c r="B27" s="17">
        <v>35.85</v>
      </c>
      <c r="C27" s="17">
        <v>35.6</v>
      </c>
      <c r="D27" s="59">
        <f t="shared" si="12"/>
        <v>35.725000000000001</v>
      </c>
      <c r="E27" s="19">
        <f t="shared" si="13"/>
        <v>75.43285472972974</v>
      </c>
      <c r="F27" s="18">
        <f t="shared" si="19"/>
        <v>-0.20218364160889821</v>
      </c>
      <c r="G27" s="26">
        <v>33.869999999999997</v>
      </c>
      <c r="H27" s="24">
        <v>34.049999999999997</v>
      </c>
      <c r="I27" s="59">
        <f t="shared" si="14"/>
        <v>33.959999999999994</v>
      </c>
      <c r="J27" s="87">
        <f t="shared" si="15"/>
        <v>70.595572185843452</v>
      </c>
      <c r="K27" s="59">
        <f t="shared" si="20"/>
        <v>-0.26252280947761925</v>
      </c>
      <c r="L27" s="23">
        <v>33.534999999999997</v>
      </c>
      <c r="M27" s="23">
        <v>33.69</v>
      </c>
      <c r="N27" s="23">
        <f t="shared" ref="N27:N29" si="22">(L27+M27)/2</f>
        <v>33.612499999999997</v>
      </c>
      <c r="O27" s="87">
        <f t="shared" ref="O27:O29" si="23">100-((N23-N27)/N23)*100</f>
        <v>79.274764150943383</v>
      </c>
      <c r="P27" s="59">
        <f t="shared" ref="P27:P29" si="24">LN(N27/N25)</f>
        <v>-0.11409872291757606</v>
      </c>
      <c r="Q27" s="26">
        <v>30.12</v>
      </c>
      <c r="R27" s="24">
        <v>30.41</v>
      </c>
      <c r="S27" s="59">
        <f t="shared" si="16"/>
        <v>30.265000000000001</v>
      </c>
      <c r="T27" s="87">
        <f t="shared" si="17"/>
        <v>62.91445795655337</v>
      </c>
      <c r="U27" s="59">
        <f t="shared" si="21"/>
        <v>-0.27613373657366469</v>
      </c>
      <c r="V27" s="62">
        <v>29.36</v>
      </c>
      <c r="W27" s="97">
        <v>29.435000000000002</v>
      </c>
      <c r="X27" s="97">
        <f t="shared" ref="X27:X29" si="25">(V27+W27)/2</f>
        <v>29.397500000000001</v>
      </c>
      <c r="Y27" s="87">
        <f t="shared" si="11"/>
        <v>61.91554338668913</v>
      </c>
      <c r="Z27" s="59">
        <f t="shared" si="18"/>
        <v>-0.26192587889709573</v>
      </c>
    </row>
    <row r="28" spans="1:26" x14ac:dyDescent="0.3">
      <c r="A28" s="15">
        <v>60</v>
      </c>
      <c r="B28" s="24">
        <v>33.909999999999997</v>
      </c>
      <c r="C28" s="24">
        <v>34.03</v>
      </c>
      <c r="D28" s="59">
        <f t="shared" si="12"/>
        <v>33.97</v>
      </c>
      <c r="E28" s="19">
        <f t="shared" si="13"/>
        <v>71.727195945945937</v>
      </c>
      <c r="F28" s="18">
        <f t="shared" si="19"/>
        <v>-0.25255658325233676</v>
      </c>
      <c r="G28" s="26">
        <v>32.25</v>
      </c>
      <c r="H28" s="24">
        <v>31.57</v>
      </c>
      <c r="I28" s="59">
        <f t="shared" si="14"/>
        <v>31.91</v>
      </c>
      <c r="J28" s="87">
        <f t="shared" si="15"/>
        <v>66.334060908429478</v>
      </c>
      <c r="K28" s="59">
        <f t="shared" si="20"/>
        <v>-0.32478673063061342</v>
      </c>
      <c r="L28" s="26">
        <v>31.9</v>
      </c>
      <c r="M28" s="24">
        <v>32.200000000000003</v>
      </c>
      <c r="N28" s="23">
        <f t="shared" si="22"/>
        <v>32.049999999999997</v>
      </c>
      <c r="O28" s="87">
        <f t="shared" si="23"/>
        <v>75.777278638136892</v>
      </c>
      <c r="P28" s="59">
        <f t="shared" si="24"/>
        <v>-9.3038419633773767E-2</v>
      </c>
      <c r="Q28" s="26">
        <v>28.76</v>
      </c>
      <c r="R28" s="24">
        <v>29</v>
      </c>
      <c r="S28" s="59">
        <f t="shared" si="16"/>
        <v>28.880000000000003</v>
      </c>
      <c r="T28" s="87">
        <f t="shared" si="17"/>
        <v>60.035339361812703</v>
      </c>
      <c r="U28" s="59">
        <f t="shared" si="21"/>
        <v>-0.32297635189268975</v>
      </c>
      <c r="V28" s="26">
        <v>27.5</v>
      </c>
      <c r="W28" s="24">
        <v>27.93</v>
      </c>
      <c r="X28" s="23">
        <f t="shared" si="25"/>
        <v>27.715</v>
      </c>
      <c r="Y28" s="87">
        <f t="shared" si="11"/>
        <v>58.371946082561074</v>
      </c>
      <c r="Z28" s="59">
        <f t="shared" si="18"/>
        <v>-0.32086173274076163</v>
      </c>
    </row>
    <row r="29" spans="1:26" x14ac:dyDescent="0.3">
      <c r="A29" s="15">
        <v>75</v>
      </c>
      <c r="B29" s="17">
        <v>31.5</v>
      </c>
      <c r="C29" s="17">
        <v>31.87</v>
      </c>
      <c r="D29" s="59">
        <f t="shared" si="12"/>
        <v>31.685000000000002</v>
      </c>
      <c r="E29" s="19">
        <f t="shared" si="13"/>
        <v>66.902449324324323</v>
      </c>
      <c r="F29" s="18">
        <f t="shared" si="19"/>
        <v>-0.32219098264934898</v>
      </c>
      <c r="G29" s="26">
        <v>30.89</v>
      </c>
      <c r="H29" s="24">
        <v>29.65</v>
      </c>
      <c r="I29" s="59">
        <f t="shared" si="14"/>
        <v>30.27</v>
      </c>
      <c r="J29" s="87">
        <f t="shared" si="15"/>
        <v>62.924851886498281</v>
      </c>
      <c r="K29" s="59">
        <f t="shared" si="20"/>
        <v>-0.37754904788713839</v>
      </c>
      <c r="L29" s="62">
        <v>30.585000000000001</v>
      </c>
      <c r="M29" s="62">
        <v>30.594999999999999</v>
      </c>
      <c r="N29" s="62">
        <f t="shared" si="22"/>
        <v>30.59</v>
      </c>
      <c r="O29" s="87">
        <f t="shared" si="23"/>
        <v>81.194426011944273</v>
      </c>
      <c r="P29" s="59">
        <f t="shared" si="24"/>
        <v>-9.4224863432170833E-2</v>
      </c>
      <c r="Q29" s="26">
        <v>27.83</v>
      </c>
      <c r="R29" s="24">
        <v>27.04</v>
      </c>
      <c r="S29" s="59">
        <f t="shared" si="16"/>
        <v>27.434999999999999</v>
      </c>
      <c r="T29" s="87">
        <f t="shared" si="17"/>
        <v>57.031493607733076</v>
      </c>
      <c r="U29" s="59">
        <f t="shared" si="21"/>
        <v>-0.37430609540637655</v>
      </c>
      <c r="V29" s="62">
        <f>(V28+V30)/2</f>
        <v>26.1</v>
      </c>
      <c r="W29" s="62">
        <f>(W28+W30)/2</f>
        <v>26.439999999999998</v>
      </c>
      <c r="X29" s="62">
        <f t="shared" si="25"/>
        <v>26.27</v>
      </c>
      <c r="Y29" s="87">
        <f t="shared" si="11"/>
        <v>55.328559393428804</v>
      </c>
      <c r="Z29" s="59">
        <f t="shared" si="18"/>
        <v>-0.37440791191508105</v>
      </c>
    </row>
    <row r="30" spans="1:26" x14ac:dyDescent="0.3">
      <c r="A30" s="15">
        <v>90</v>
      </c>
      <c r="B30" s="24">
        <v>30.81</v>
      </c>
      <c r="C30" s="24">
        <v>31.77</v>
      </c>
      <c r="D30" s="59">
        <f t="shared" si="12"/>
        <v>31.29</v>
      </c>
      <c r="E30" s="19">
        <f t="shared" si="13"/>
        <v>66.068412162162161</v>
      </c>
      <c r="F30" s="18">
        <f t="shared" si="19"/>
        <v>-0.33473580774403849</v>
      </c>
      <c r="G30" s="26">
        <v>29.15</v>
      </c>
      <c r="H30" s="24">
        <v>29.8</v>
      </c>
      <c r="I30" s="59">
        <f t="shared" si="14"/>
        <v>29.475000000000001</v>
      </c>
      <c r="J30" s="87">
        <f t="shared" si="15"/>
        <v>61.272217025257248</v>
      </c>
      <c r="K30" s="59">
        <f t="shared" si="20"/>
        <v>-0.4041637244973309</v>
      </c>
      <c r="L30" s="26">
        <v>29.27</v>
      </c>
      <c r="M30" s="24">
        <v>28.99</v>
      </c>
      <c r="N30" s="23">
        <f>(L30+M30)/2</f>
        <v>29.13</v>
      </c>
      <c r="O30" s="87">
        <f>100-((N22-N30)/N22)*100</f>
        <v>59.704857552777206</v>
      </c>
      <c r="P30" s="59">
        <f>LN(N30/N24)</f>
        <v>-0.37290030478463471</v>
      </c>
      <c r="Q30" s="26">
        <v>26.21</v>
      </c>
      <c r="R30" s="24">
        <v>26</v>
      </c>
      <c r="S30" s="59">
        <f t="shared" si="16"/>
        <v>26.105</v>
      </c>
      <c r="T30" s="87">
        <f t="shared" si="17"/>
        <v>54.266708242386443</v>
      </c>
      <c r="U30" s="59">
        <f t="shared" si="21"/>
        <v>-0.42399879905479959</v>
      </c>
      <c r="V30" s="26">
        <v>24.7</v>
      </c>
      <c r="W30" s="24">
        <v>24.95</v>
      </c>
      <c r="X30" s="23">
        <f>(V30+W30)/2</f>
        <v>24.824999999999999</v>
      </c>
      <c r="Y30" s="87">
        <f t="shared" si="11"/>
        <v>52.285172704296542</v>
      </c>
      <c r="Z30" s="59">
        <f t="shared" si="18"/>
        <v>-0.43098430568129331</v>
      </c>
    </row>
    <row r="31" spans="1:26" x14ac:dyDescent="0.3">
      <c r="A31" s="15">
        <v>105</v>
      </c>
      <c r="B31" s="24">
        <v>29.76</v>
      </c>
      <c r="C31" s="24">
        <v>29.89</v>
      </c>
      <c r="D31" s="59">
        <f t="shared" si="12"/>
        <v>29.825000000000003</v>
      </c>
      <c r="E31" s="19">
        <f t="shared" si="13"/>
        <v>62.975084459459467</v>
      </c>
      <c r="F31" s="18">
        <f t="shared" si="19"/>
        <v>-0.38268739744084945</v>
      </c>
      <c r="G31" s="26">
        <v>28.13</v>
      </c>
      <c r="H31" s="24">
        <v>27.97</v>
      </c>
      <c r="I31" s="59">
        <f t="shared" si="14"/>
        <v>28.049999999999997</v>
      </c>
      <c r="J31" s="87">
        <f t="shared" si="15"/>
        <v>58.309946990957265</v>
      </c>
      <c r="K31" s="59">
        <f t="shared" si="20"/>
        <v>-0.45371753895206035</v>
      </c>
      <c r="L31" s="26">
        <v>27.93</v>
      </c>
      <c r="M31" s="24">
        <v>27.83</v>
      </c>
      <c r="N31" s="23">
        <f>(L31+M31)/2</f>
        <v>27.88</v>
      </c>
      <c r="O31" s="87">
        <f>100-((N22-N31)/N22)*100</f>
        <v>57.142857142857139</v>
      </c>
      <c r="P31" s="59">
        <f>LN(N31/N24)</f>
        <v>-0.41675928986365485</v>
      </c>
      <c r="Q31" s="26">
        <v>24.14</v>
      </c>
      <c r="R31" s="24">
        <v>23.92</v>
      </c>
      <c r="S31" s="59">
        <f t="shared" si="16"/>
        <v>24.03</v>
      </c>
      <c r="T31" s="87">
        <f t="shared" si="17"/>
        <v>49.953227315247894</v>
      </c>
      <c r="U31" s="59">
        <f t="shared" si="21"/>
        <v>-0.50682261616893765</v>
      </c>
      <c r="V31" s="26">
        <v>23.59</v>
      </c>
      <c r="W31" s="24">
        <v>23.62</v>
      </c>
      <c r="X31" s="23">
        <f>(V31+W31)/2</f>
        <v>23.605</v>
      </c>
      <c r="Y31" s="87">
        <f t="shared" si="11"/>
        <v>49.715669755686598</v>
      </c>
      <c r="Z31" s="59">
        <f t="shared" si="18"/>
        <v>-0.48137696161427951</v>
      </c>
    </row>
    <row r="32" spans="1:26" ht="16.2" thickBot="1" x14ac:dyDescent="0.35">
      <c r="A32" s="63">
        <v>120</v>
      </c>
      <c r="B32" s="36">
        <v>28.85</v>
      </c>
      <c r="C32" s="36">
        <v>28.87</v>
      </c>
      <c r="D32" s="60">
        <f t="shared" si="12"/>
        <v>28.86</v>
      </c>
      <c r="E32" s="43">
        <f t="shared" si="13"/>
        <v>60.9375</v>
      </c>
      <c r="F32" s="35">
        <f t="shared" si="19"/>
        <v>-0.4155778120791046</v>
      </c>
      <c r="G32" s="47">
        <v>26.53</v>
      </c>
      <c r="H32" s="36">
        <v>26.87</v>
      </c>
      <c r="I32" s="60">
        <f t="shared" si="14"/>
        <v>26.700000000000003</v>
      </c>
      <c r="J32" s="88">
        <f t="shared" si="15"/>
        <v>55.503585905830995</v>
      </c>
      <c r="K32" s="60">
        <f t="shared" si="20"/>
        <v>-0.5030426055145617</v>
      </c>
      <c r="L32" s="47">
        <v>26.78</v>
      </c>
      <c r="M32" s="36">
        <v>26.7</v>
      </c>
      <c r="N32" s="45">
        <f>(L32+M32)/2</f>
        <v>26.740000000000002</v>
      </c>
      <c r="O32" s="88">
        <f>100-((N22-N32)/N22)*100</f>
        <v>54.806312769010049</v>
      </c>
      <c r="P32" s="60">
        <f>LN(N32/N24)</f>
        <v>-0.45850830408218074</v>
      </c>
      <c r="Q32" s="47">
        <v>22.54</v>
      </c>
      <c r="R32" s="36">
        <v>22.06</v>
      </c>
      <c r="S32" s="60">
        <f t="shared" si="16"/>
        <v>22.299999999999997</v>
      </c>
      <c r="T32" s="88">
        <f t="shared" si="17"/>
        <v>46.356927554308271</v>
      </c>
      <c r="U32" s="60">
        <f t="shared" si="21"/>
        <v>-0.58153898745124222</v>
      </c>
      <c r="V32" s="47">
        <v>22.06</v>
      </c>
      <c r="W32" s="36">
        <v>22.47</v>
      </c>
      <c r="X32" s="45">
        <f>(V32+W32)/2</f>
        <v>22.265000000000001</v>
      </c>
      <c r="Y32" s="88">
        <f t="shared" si="11"/>
        <v>46.893428812131418</v>
      </c>
      <c r="Z32" s="60">
        <f t="shared" si="18"/>
        <v>-0.53981957683886383</v>
      </c>
    </row>
    <row r="36" spans="1:16" ht="16.2" thickBot="1" x14ac:dyDescent="0.35">
      <c r="A36" s="153" t="s">
        <v>15</v>
      </c>
      <c r="B36" s="153"/>
      <c r="C36" s="102"/>
      <c r="D36" s="102"/>
    </row>
    <row r="37" spans="1:16" ht="16.2" thickBot="1" x14ac:dyDescent="0.35">
      <c r="A37" s="149" t="s">
        <v>6</v>
      </c>
      <c r="B37" s="146" t="s">
        <v>30</v>
      </c>
      <c r="C37" s="148"/>
      <c r="D37" s="148"/>
      <c r="E37" s="148"/>
      <c r="F37" s="147"/>
      <c r="G37" s="146" t="s">
        <v>31</v>
      </c>
      <c r="H37" s="148"/>
      <c r="I37" s="148"/>
      <c r="J37" s="148"/>
      <c r="K37" s="147"/>
      <c r="L37" s="146" t="s">
        <v>21</v>
      </c>
      <c r="M37" s="148"/>
      <c r="N37" s="148"/>
      <c r="O37" s="148"/>
      <c r="P37" s="147"/>
    </row>
    <row r="38" spans="1:16" ht="16.2" customHeight="1" thickBot="1" x14ac:dyDescent="0.35">
      <c r="A38" s="150"/>
      <c r="B38" s="146" t="s">
        <v>53</v>
      </c>
      <c r="C38" s="147"/>
      <c r="D38" s="4" t="s">
        <v>4</v>
      </c>
      <c r="E38" s="82" t="s">
        <v>5</v>
      </c>
      <c r="F38" s="82" t="s">
        <v>10</v>
      </c>
      <c r="G38" s="146" t="s">
        <v>53</v>
      </c>
      <c r="H38" s="147"/>
      <c r="I38" s="4" t="s">
        <v>4</v>
      </c>
      <c r="J38" s="82" t="s">
        <v>5</v>
      </c>
      <c r="K38" s="82" t="s">
        <v>10</v>
      </c>
      <c r="L38" s="146" t="s">
        <v>53</v>
      </c>
      <c r="M38" s="147"/>
      <c r="N38" s="4" t="s">
        <v>4</v>
      </c>
      <c r="O38" s="82" t="s">
        <v>5</v>
      </c>
      <c r="P38" s="82" t="s">
        <v>10</v>
      </c>
    </row>
    <row r="39" spans="1:16" x14ac:dyDescent="0.3">
      <c r="A39" s="15">
        <v>-45</v>
      </c>
      <c r="B39" s="1">
        <v>49.68</v>
      </c>
      <c r="C39" s="8">
        <v>48.62</v>
      </c>
      <c r="D39" s="65">
        <f>(B39+C39)/2</f>
        <v>49.15</v>
      </c>
      <c r="E39" s="10">
        <f>100-((D$39-D39)/D$39)*100</f>
        <v>100</v>
      </c>
      <c r="F39" s="52"/>
      <c r="G39" s="1">
        <v>49.68</v>
      </c>
      <c r="H39" s="8">
        <v>48.62</v>
      </c>
      <c r="I39" s="65">
        <f>(G39+H39)/2</f>
        <v>49.15</v>
      </c>
      <c r="J39" s="86">
        <f>100-((I$39-I39)/I$39)*100</f>
        <v>100</v>
      </c>
      <c r="K39" s="11"/>
      <c r="L39" s="1">
        <v>49.68</v>
      </c>
      <c r="M39" s="8">
        <v>48.62</v>
      </c>
      <c r="N39" s="65">
        <f>(L39+M39)/2</f>
        <v>49.15</v>
      </c>
      <c r="O39" s="86">
        <f>100-((N$39-N39)/N$39)*100</f>
        <v>100</v>
      </c>
      <c r="P39" s="11"/>
    </row>
    <row r="40" spans="1:16" x14ac:dyDescent="0.3">
      <c r="A40" s="15">
        <v>-30</v>
      </c>
      <c r="B40" s="26">
        <v>42.07</v>
      </c>
      <c r="C40" s="24">
        <v>42.38</v>
      </c>
      <c r="D40" s="57">
        <f t="shared" ref="D40:D49" si="26">(B40+C40)/2</f>
        <v>42.225000000000001</v>
      </c>
      <c r="E40" s="19">
        <f t="shared" ref="E40:E49" si="27">100-((D$39-D40)/D$39)*100</f>
        <v>85.910478128179051</v>
      </c>
      <c r="F40" s="20"/>
      <c r="G40" s="26">
        <v>43.56</v>
      </c>
      <c r="H40" s="24">
        <v>40.79</v>
      </c>
      <c r="I40" s="59">
        <f t="shared" ref="I40:I49" si="28">(G40+H40)/2</f>
        <v>42.174999999999997</v>
      </c>
      <c r="J40" s="87">
        <f t="shared" ref="J40:J49" si="29">100-((I$39-I40)/I$39)*100</f>
        <v>85.808748728382497</v>
      </c>
      <c r="K40" s="21"/>
      <c r="L40" s="26">
        <v>42.78</v>
      </c>
      <c r="M40" s="24">
        <v>42.53</v>
      </c>
      <c r="N40" s="59">
        <f t="shared" ref="N40:N49" si="30">(L40+M40)/2</f>
        <v>42.655000000000001</v>
      </c>
      <c r="O40" s="87">
        <f t="shared" ref="O40:O49" si="31">100-((N$39-N40)/N$39)*100</f>
        <v>86.785350966429306</v>
      </c>
      <c r="P40" s="21"/>
    </row>
    <row r="41" spans="1:16" x14ac:dyDescent="0.3">
      <c r="A41" s="15">
        <v>0</v>
      </c>
      <c r="B41" s="26">
        <v>42.71</v>
      </c>
      <c r="C41" s="24">
        <v>41.98</v>
      </c>
      <c r="D41" s="57">
        <f t="shared" si="26"/>
        <v>42.344999999999999</v>
      </c>
      <c r="E41" s="72">
        <f t="shared" si="27"/>
        <v>86.154628687690746</v>
      </c>
      <c r="F41" s="20">
        <f>LN(D41/D$41)</f>
        <v>0</v>
      </c>
      <c r="G41" s="26">
        <v>42.06</v>
      </c>
      <c r="H41" s="24">
        <v>42.4</v>
      </c>
      <c r="I41" s="59">
        <f t="shared" si="28"/>
        <v>42.230000000000004</v>
      </c>
      <c r="J41" s="99">
        <f t="shared" si="29"/>
        <v>85.920651068158705</v>
      </c>
      <c r="K41" s="21">
        <f>LN(I41/I$41)</f>
        <v>0</v>
      </c>
      <c r="L41" s="26">
        <v>42.66</v>
      </c>
      <c r="M41" s="24">
        <v>42.88</v>
      </c>
      <c r="N41" s="59">
        <f t="shared" si="30"/>
        <v>42.769999999999996</v>
      </c>
      <c r="O41" s="99">
        <f t="shared" si="31"/>
        <v>87.019328585961333</v>
      </c>
      <c r="P41" s="21">
        <f>LN(N41/N$41)</f>
        <v>0</v>
      </c>
    </row>
    <row r="42" spans="1:16" x14ac:dyDescent="0.3">
      <c r="A42" s="15">
        <v>15</v>
      </c>
      <c r="B42" s="26">
        <v>38.79</v>
      </c>
      <c r="C42" s="24">
        <v>39.409999999999997</v>
      </c>
      <c r="D42" s="57">
        <f t="shared" si="26"/>
        <v>39.099999999999994</v>
      </c>
      <c r="E42" s="19">
        <f t="shared" si="27"/>
        <v>79.552390640895212</v>
      </c>
      <c r="F42" s="18">
        <f t="shared" ref="F42:F49" si="32">LN(D42/D$41)</f>
        <v>-7.9727883382242362E-2</v>
      </c>
      <c r="G42" s="26">
        <v>38.78</v>
      </c>
      <c r="H42" s="24">
        <v>38.32</v>
      </c>
      <c r="I42" s="59">
        <f t="shared" si="28"/>
        <v>38.549999999999997</v>
      </c>
      <c r="J42" s="87">
        <f t="shared" si="29"/>
        <v>78.433367243133262</v>
      </c>
      <c r="K42" s="59">
        <f t="shared" ref="K42:K49" si="33">LN(I42/I$41)</f>
        <v>-9.1174768936513842E-2</v>
      </c>
      <c r="L42" s="26">
        <v>37.909999999999997</v>
      </c>
      <c r="M42" s="24">
        <v>37.82</v>
      </c>
      <c r="N42" s="59">
        <f t="shared" si="30"/>
        <v>37.864999999999995</v>
      </c>
      <c r="O42" s="87">
        <f t="shared" si="31"/>
        <v>77.039674465920641</v>
      </c>
      <c r="P42" s="59">
        <f t="shared" ref="P42:P49" si="34">LN(N42/N$41)</f>
        <v>-0.12180971967303129</v>
      </c>
    </row>
    <row r="43" spans="1:16" x14ac:dyDescent="0.3">
      <c r="A43" s="15">
        <v>30</v>
      </c>
      <c r="B43" s="26">
        <v>35.83</v>
      </c>
      <c r="C43" s="24">
        <v>36.380000000000003</v>
      </c>
      <c r="D43" s="57">
        <f t="shared" si="26"/>
        <v>36.105000000000004</v>
      </c>
      <c r="E43" s="19">
        <f t="shared" si="27"/>
        <v>73.458799593082418</v>
      </c>
      <c r="F43" s="18">
        <f t="shared" si="32"/>
        <v>-0.15941899047041724</v>
      </c>
      <c r="G43" s="26">
        <v>34.86</v>
      </c>
      <c r="H43" s="24">
        <v>35.08</v>
      </c>
      <c r="I43" s="59">
        <f t="shared" si="28"/>
        <v>34.97</v>
      </c>
      <c r="J43" s="87">
        <f t="shared" si="29"/>
        <v>71.149542217700912</v>
      </c>
      <c r="K43" s="59">
        <f t="shared" si="33"/>
        <v>-0.1886403178705679</v>
      </c>
      <c r="L43" s="26">
        <v>35.92</v>
      </c>
      <c r="M43" s="24">
        <v>36.1</v>
      </c>
      <c r="N43" s="59">
        <f t="shared" si="30"/>
        <v>36.010000000000005</v>
      </c>
      <c r="O43" s="87">
        <f t="shared" si="31"/>
        <v>73.265513733468993</v>
      </c>
      <c r="P43" s="59">
        <f t="shared" si="34"/>
        <v>-0.17204024457803316</v>
      </c>
    </row>
    <row r="44" spans="1:16" x14ac:dyDescent="0.3">
      <c r="A44" s="15">
        <v>45</v>
      </c>
      <c r="B44" s="26">
        <v>34.97</v>
      </c>
      <c r="C44" s="24">
        <v>34.17</v>
      </c>
      <c r="D44" s="57">
        <f t="shared" si="26"/>
        <v>34.57</v>
      </c>
      <c r="E44" s="19">
        <f t="shared" si="27"/>
        <v>70.335707019328595</v>
      </c>
      <c r="F44" s="18">
        <f t="shared" si="32"/>
        <v>-0.20286409644002909</v>
      </c>
      <c r="G44" s="26">
        <v>33.35</v>
      </c>
      <c r="H44" s="24">
        <v>33.450000000000003</v>
      </c>
      <c r="I44" s="59">
        <f t="shared" si="28"/>
        <v>33.400000000000006</v>
      </c>
      <c r="J44" s="87">
        <f t="shared" si="29"/>
        <v>67.95523906408954</v>
      </c>
      <c r="K44" s="59">
        <f t="shared" si="33"/>
        <v>-0.23457496896319735</v>
      </c>
      <c r="L44" s="26">
        <v>32.9</v>
      </c>
      <c r="M44" s="24">
        <v>33.61</v>
      </c>
      <c r="N44" s="59">
        <f t="shared" si="30"/>
        <v>33.254999999999995</v>
      </c>
      <c r="O44" s="87">
        <f t="shared" si="31"/>
        <v>67.660223804679532</v>
      </c>
      <c r="P44" s="59">
        <f t="shared" si="34"/>
        <v>-0.25163179050243289</v>
      </c>
    </row>
    <row r="45" spans="1:16" x14ac:dyDescent="0.3">
      <c r="A45" s="15">
        <v>60</v>
      </c>
      <c r="B45" s="26">
        <v>33.57</v>
      </c>
      <c r="C45" s="24">
        <v>33.57</v>
      </c>
      <c r="D45" s="57">
        <f t="shared" si="26"/>
        <v>33.57</v>
      </c>
      <c r="E45" s="19">
        <f t="shared" si="27"/>
        <v>68.301119023397774</v>
      </c>
      <c r="F45" s="18">
        <f t="shared" si="32"/>
        <v>-0.23221753938161874</v>
      </c>
      <c r="G45" s="26">
        <v>32.15</v>
      </c>
      <c r="H45" s="24">
        <v>32.4</v>
      </c>
      <c r="I45" s="59">
        <f t="shared" si="28"/>
        <v>32.274999999999999</v>
      </c>
      <c r="J45" s="87">
        <f t="shared" si="29"/>
        <v>65.666327568667342</v>
      </c>
      <c r="K45" s="59">
        <f t="shared" si="33"/>
        <v>-0.26883793221314611</v>
      </c>
      <c r="L45" s="26">
        <v>32.42</v>
      </c>
      <c r="M45" s="24">
        <v>31.61</v>
      </c>
      <c r="N45" s="59">
        <f t="shared" si="30"/>
        <v>32.015000000000001</v>
      </c>
      <c r="O45" s="87">
        <f t="shared" si="31"/>
        <v>65.137334689725336</v>
      </c>
      <c r="P45" s="59">
        <f t="shared" si="34"/>
        <v>-0.28963237926805163</v>
      </c>
    </row>
    <row r="46" spans="1:16" x14ac:dyDescent="0.3">
      <c r="A46" s="15">
        <v>75</v>
      </c>
      <c r="B46" s="26">
        <v>32.11</v>
      </c>
      <c r="C46" s="24">
        <v>32.39</v>
      </c>
      <c r="D46" s="57">
        <f t="shared" si="26"/>
        <v>32.25</v>
      </c>
      <c r="E46" s="19">
        <f t="shared" si="27"/>
        <v>65.615462868769072</v>
      </c>
      <c r="F46" s="18">
        <f t="shared" si="32"/>
        <v>-0.2723323071317808</v>
      </c>
      <c r="G46" s="26">
        <v>29.42</v>
      </c>
      <c r="H46" s="24">
        <v>29.17</v>
      </c>
      <c r="I46" s="59">
        <f t="shared" si="28"/>
        <v>29.295000000000002</v>
      </c>
      <c r="J46" s="87">
        <f t="shared" si="29"/>
        <v>59.603255340793496</v>
      </c>
      <c r="K46" s="59">
        <f t="shared" si="33"/>
        <v>-0.36571401594910025</v>
      </c>
      <c r="L46" s="26">
        <v>30.21</v>
      </c>
      <c r="M46" s="24">
        <v>30.06</v>
      </c>
      <c r="N46" s="59">
        <f t="shared" si="30"/>
        <v>30.134999999999998</v>
      </c>
      <c r="O46" s="87">
        <f t="shared" si="31"/>
        <v>61.312309257375382</v>
      </c>
      <c r="P46" s="59">
        <f t="shared" si="34"/>
        <v>-0.35014963530380983</v>
      </c>
    </row>
    <row r="47" spans="1:16" x14ac:dyDescent="0.3">
      <c r="A47" s="15">
        <v>90</v>
      </c>
      <c r="B47" s="26">
        <v>30.97</v>
      </c>
      <c r="C47" s="24">
        <v>31.44</v>
      </c>
      <c r="D47" s="57">
        <f t="shared" si="26"/>
        <v>31.204999999999998</v>
      </c>
      <c r="E47" s="19">
        <f t="shared" si="27"/>
        <v>63.489318413021358</v>
      </c>
      <c r="F47" s="18">
        <f t="shared" si="32"/>
        <v>-0.3052720119875561</v>
      </c>
      <c r="G47" s="26">
        <v>28.51</v>
      </c>
      <c r="H47" s="24">
        <v>28.37</v>
      </c>
      <c r="I47" s="59">
        <f t="shared" si="28"/>
        <v>28.44</v>
      </c>
      <c r="J47" s="87">
        <f t="shared" si="29"/>
        <v>57.86368260427264</v>
      </c>
      <c r="K47" s="59">
        <f t="shared" si="33"/>
        <v>-0.39533426401081206</v>
      </c>
      <c r="L47" s="26">
        <v>29.81</v>
      </c>
      <c r="M47" s="24">
        <v>29.5</v>
      </c>
      <c r="N47" s="59">
        <f t="shared" si="30"/>
        <v>29.655000000000001</v>
      </c>
      <c r="O47" s="87">
        <f t="shared" si="31"/>
        <v>60.335707019328588</v>
      </c>
      <c r="P47" s="59">
        <f t="shared" si="34"/>
        <v>-0.36620617694812718</v>
      </c>
    </row>
    <row r="48" spans="1:16" x14ac:dyDescent="0.3">
      <c r="A48" s="15">
        <v>105</v>
      </c>
      <c r="B48" s="26">
        <v>31.01</v>
      </c>
      <c r="C48" s="24">
        <v>29.93</v>
      </c>
      <c r="D48" s="57">
        <f t="shared" si="26"/>
        <v>30.47</v>
      </c>
      <c r="E48" s="19">
        <f t="shared" si="27"/>
        <v>61.993896236012205</v>
      </c>
      <c r="F48" s="18">
        <f t="shared" si="32"/>
        <v>-0.32910775737594467</v>
      </c>
      <c r="G48" s="26">
        <v>27.17</v>
      </c>
      <c r="H48" s="24">
        <v>27.08</v>
      </c>
      <c r="I48" s="59">
        <f t="shared" si="28"/>
        <v>27.125</v>
      </c>
      <c r="J48" s="87">
        <f t="shared" si="29"/>
        <v>55.188199389623605</v>
      </c>
      <c r="K48" s="59">
        <f t="shared" si="33"/>
        <v>-0.4426750570852287</v>
      </c>
      <c r="L48" s="26">
        <v>28.28</v>
      </c>
      <c r="M48" s="24">
        <v>27.64</v>
      </c>
      <c r="N48" s="59">
        <f t="shared" si="30"/>
        <v>27.96</v>
      </c>
      <c r="O48" s="87">
        <f t="shared" si="31"/>
        <v>56.887080366225845</v>
      </c>
      <c r="P48" s="59">
        <f t="shared" si="34"/>
        <v>-0.42506200487320761</v>
      </c>
    </row>
    <row r="49" spans="1:21" ht="16.2" thickBot="1" x14ac:dyDescent="0.35">
      <c r="A49" s="63">
        <v>120</v>
      </c>
      <c r="B49" s="47">
        <v>28.17</v>
      </c>
      <c r="C49" s="36">
        <v>28.51</v>
      </c>
      <c r="D49" s="58">
        <f t="shared" si="26"/>
        <v>28.340000000000003</v>
      </c>
      <c r="E49" s="43">
        <f t="shared" si="27"/>
        <v>57.660223804679561</v>
      </c>
      <c r="F49" s="35">
        <f t="shared" si="32"/>
        <v>-0.40157611611102784</v>
      </c>
      <c r="G49" s="47">
        <v>24.85</v>
      </c>
      <c r="H49" s="36">
        <v>25.29</v>
      </c>
      <c r="I49" s="60">
        <f t="shared" si="28"/>
        <v>25.07</v>
      </c>
      <c r="J49" s="88">
        <f t="shared" si="29"/>
        <v>51.007121057985763</v>
      </c>
      <c r="K49" s="60">
        <f t="shared" si="33"/>
        <v>-0.52145895677565035</v>
      </c>
      <c r="L49" s="47">
        <v>26.81</v>
      </c>
      <c r="M49" s="36">
        <v>26.78</v>
      </c>
      <c r="N49" s="60">
        <f t="shared" si="30"/>
        <v>26.795000000000002</v>
      </c>
      <c r="O49" s="88">
        <f t="shared" si="31"/>
        <v>54.516785350966437</v>
      </c>
      <c r="P49" s="60">
        <f t="shared" si="34"/>
        <v>-0.46762161929200347</v>
      </c>
    </row>
    <row r="53" spans="1:21" ht="16.2" thickBot="1" x14ac:dyDescent="0.35">
      <c r="A53" s="155" t="s">
        <v>29</v>
      </c>
      <c r="B53" s="156"/>
      <c r="C53" s="103"/>
      <c r="D53" s="103"/>
    </row>
    <row r="54" spans="1:21" ht="16.2" thickBot="1" x14ac:dyDescent="0.35">
      <c r="A54" s="149" t="s">
        <v>6</v>
      </c>
      <c r="B54" s="146" t="s">
        <v>32</v>
      </c>
      <c r="C54" s="148"/>
      <c r="D54" s="148"/>
      <c r="E54" s="148"/>
      <c r="F54" s="147"/>
      <c r="G54" s="146" t="s">
        <v>20</v>
      </c>
      <c r="H54" s="148"/>
      <c r="I54" s="148"/>
      <c r="J54" s="148"/>
      <c r="K54" s="147"/>
      <c r="L54" s="146" t="s">
        <v>33</v>
      </c>
      <c r="M54" s="148"/>
      <c r="N54" s="148"/>
      <c r="O54" s="148"/>
      <c r="P54" s="147"/>
      <c r="Q54" s="146" t="s">
        <v>34</v>
      </c>
      <c r="R54" s="148"/>
      <c r="S54" s="148"/>
      <c r="T54" s="148"/>
      <c r="U54" s="147"/>
    </row>
    <row r="55" spans="1:21" ht="16.2" customHeight="1" thickBot="1" x14ac:dyDescent="0.35">
      <c r="A55" s="150"/>
      <c r="B55" s="146" t="s">
        <v>53</v>
      </c>
      <c r="C55" s="147"/>
      <c r="D55" s="4" t="s">
        <v>4</v>
      </c>
      <c r="E55" s="82" t="s">
        <v>5</v>
      </c>
      <c r="F55" s="82" t="s">
        <v>10</v>
      </c>
      <c r="G55" s="146" t="s">
        <v>53</v>
      </c>
      <c r="H55" s="147"/>
      <c r="I55" s="4" t="s">
        <v>4</v>
      </c>
      <c r="J55" s="82" t="s">
        <v>5</v>
      </c>
      <c r="K55" s="82" t="s">
        <v>10</v>
      </c>
      <c r="L55" s="146" t="s">
        <v>53</v>
      </c>
      <c r="M55" s="147"/>
      <c r="N55" s="4" t="s">
        <v>4</v>
      </c>
      <c r="O55" s="82" t="s">
        <v>5</v>
      </c>
      <c r="P55" s="82" t="s">
        <v>10</v>
      </c>
      <c r="Q55" s="146" t="s">
        <v>53</v>
      </c>
      <c r="R55" s="147"/>
      <c r="S55" s="4" t="s">
        <v>4</v>
      </c>
      <c r="T55" s="82" t="s">
        <v>5</v>
      </c>
      <c r="U55" s="82" t="s">
        <v>10</v>
      </c>
    </row>
    <row r="56" spans="1:21" x14ac:dyDescent="0.3">
      <c r="A56" s="15">
        <v>-45</v>
      </c>
      <c r="B56" s="1">
        <v>48.57</v>
      </c>
      <c r="C56" s="8">
        <v>48.27</v>
      </c>
      <c r="D56" s="65">
        <f>(B56+C56)/2</f>
        <v>48.42</v>
      </c>
      <c r="E56" s="10">
        <f>100-((D$56-D56)/D$56)*100</f>
        <v>100</v>
      </c>
      <c r="F56" s="52"/>
      <c r="G56" s="1">
        <v>48.57</v>
      </c>
      <c r="H56" s="8">
        <v>48.4</v>
      </c>
      <c r="I56" s="65">
        <f>(G56+H56)/2</f>
        <v>48.484999999999999</v>
      </c>
      <c r="J56" s="86">
        <f>100-((I$56-I56)/I$56)*100</f>
        <v>100</v>
      </c>
      <c r="K56" s="11"/>
      <c r="L56" s="1">
        <v>48.57</v>
      </c>
      <c r="M56" s="8">
        <v>48.4</v>
      </c>
      <c r="N56" s="65">
        <f>(L56+M56)/2</f>
        <v>48.484999999999999</v>
      </c>
      <c r="O56" s="86">
        <f>100-((N$56-N56)/N$56)*100</f>
        <v>100</v>
      </c>
      <c r="P56" s="11"/>
      <c r="Q56" s="1">
        <v>48.92</v>
      </c>
      <c r="R56" s="8">
        <v>48.66</v>
      </c>
      <c r="S56" s="65">
        <f>(Q56+R56)/2</f>
        <v>48.79</v>
      </c>
      <c r="T56" s="86">
        <f>100-((S$56-S56)/S$56)*100</f>
        <v>100</v>
      </c>
      <c r="U56" s="11"/>
    </row>
    <row r="57" spans="1:21" x14ac:dyDescent="0.3">
      <c r="A57" s="15">
        <v>-30</v>
      </c>
      <c r="B57" s="26">
        <v>41.71</v>
      </c>
      <c r="C57" s="24">
        <v>42.43</v>
      </c>
      <c r="D57" s="57">
        <f t="shared" ref="D57:D66" si="35">(B57+C57)/2</f>
        <v>42.07</v>
      </c>
      <c r="E57" s="19">
        <f t="shared" ref="E57:E66" si="36">100-((D$56-D57)/D$56)*100</f>
        <v>86.885584469227595</v>
      </c>
      <c r="F57" s="20"/>
      <c r="G57" s="26">
        <v>42.32</v>
      </c>
      <c r="H57" s="24">
        <v>42.09</v>
      </c>
      <c r="I57" s="59">
        <f t="shared" ref="I57:I66" si="37">(G57+H57)/2</f>
        <v>42.204999999999998</v>
      </c>
      <c r="J57" s="87">
        <f t="shared" ref="J57:J66" si="38">100-((I$56-I57)/I$56)*100</f>
        <v>87.047540476436012</v>
      </c>
      <c r="K57" s="21"/>
      <c r="L57" s="26">
        <v>42.18</v>
      </c>
      <c r="M57" s="24">
        <v>42.6</v>
      </c>
      <c r="N57" s="59">
        <f t="shared" ref="N57:N66" si="39">(L57+M57)/2</f>
        <v>42.39</v>
      </c>
      <c r="O57" s="87">
        <f t="shared" ref="O57:O66" si="40">100-((N$56-N57)/N$56)*100</f>
        <v>87.429101784056925</v>
      </c>
      <c r="P57" s="21"/>
      <c r="Q57" s="26">
        <v>42.5</v>
      </c>
      <c r="R57" s="24">
        <v>42.64</v>
      </c>
      <c r="S57" s="59">
        <f t="shared" ref="S57:S66" si="41">(Q57+R57)/2</f>
        <v>42.57</v>
      </c>
      <c r="T57" s="87">
        <f t="shared" ref="T57:T66" si="42">100-((S$56-S57)/S$56)*100</f>
        <v>87.251485960237758</v>
      </c>
      <c r="U57" s="21"/>
    </row>
    <row r="58" spans="1:21" x14ac:dyDescent="0.3">
      <c r="A58" s="15">
        <v>0</v>
      </c>
      <c r="B58" s="26">
        <v>42</v>
      </c>
      <c r="C58" s="24">
        <v>42.6</v>
      </c>
      <c r="D58" s="57">
        <f t="shared" si="35"/>
        <v>42.3</v>
      </c>
      <c r="E58" s="72">
        <f t="shared" si="36"/>
        <v>87.360594795539029</v>
      </c>
      <c r="F58" s="20">
        <f>LN(D58/D$58)</f>
        <v>0</v>
      </c>
      <c r="G58" s="26">
        <v>41.9</v>
      </c>
      <c r="H58" s="24">
        <v>42.6</v>
      </c>
      <c r="I58" s="59">
        <f t="shared" si="37"/>
        <v>42.25</v>
      </c>
      <c r="J58" s="99">
        <f t="shared" si="38"/>
        <v>87.140352686397861</v>
      </c>
      <c r="K58" s="21">
        <f>LN(I58/I$58)</f>
        <v>0</v>
      </c>
      <c r="L58" s="26">
        <v>42</v>
      </c>
      <c r="M58" s="24">
        <v>42.8</v>
      </c>
      <c r="N58" s="59">
        <f t="shared" si="39"/>
        <v>42.4</v>
      </c>
      <c r="O58" s="99">
        <f t="shared" si="40"/>
        <v>87.449726719604001</v>
      </c>
      <c r="P58" s="21">
        <f>LN(N58/N$58)</f>
        <v>0</v>
      </c>
      <c r="Q58" s="26">
        <v>42.8</v>
      </c>
      <c r="R58" s="24">
        <v>42.4</v>
      </c>
      <c r="S58" s="59">
        <f t="shared" si="41"/>
        <v>42.599999999999994</v>
      </c>
      <c r="T58" s="99">
        <f t="shared" si="42"/>
        <v>87.312973970075831</v>
      </c>
      <c r="U58" s="21">
        <f>LN(S58/S$58)</f>
        <v>0</v>
      </c>
    </row>
    <row r="59" spans="1:21" x14ac:dyDescent="0.3">
      <c r="A59" s="15">
        <v>15</v>
      </c>
      <c r="B59" s="26">
        <v>36.57</v>
      </c>
      <c r="C59" s="24">
        <v>36.369999999999997</v>
      </c>
      <c r="D59" s="57">
        <f t="shared" si="35"/>
        <v>36.47</v>
      </c>
      <c r="E59" s="19">
        <f t="shared" si="36"/>
        <v>75.320115654688138</v>
      </c>
      <c r="F59" s="18">
        <f t="shared" ref="F59:F66" si="43">LN(D59/D$58)</f>
        <v>-0.14829708123164334</v>
      </c>
      <c r="G59" s="26">
        <v>36.799999999999997</v>
      </c>
      <c r="H59" s="24">
        <v>37.25</v>
      </c>
      <c r="I59" s="59">
        <f t="shared" si="37"/>
        <v>37.024999999999999</v>
      </c>
      <c r="J59" s="87">
        <f t="shared" si="38"/>
        <v>76.363823863050428</v>
      </c>
      <c r="K59" s="59">
        <f t="shared" ref="K59:K66" si="44">LN(I59/I$58)</f>
        <v>-0.13201099364932037</v>
      </c>
      <c r="L59" s="26">
        <v>37.729999999999997</v>
      </c>
      <c r="M59" s="24">
        <v>38.090000000000003</v>
      </c>
      <c r="N59" s="59">
        <f t="shared" si="39"/>
        <v>37.909999999999997</v>
      </c>
      <c r="O59" s="87">
        <f t="shared" si="40"/>
        <v>78.18913065896669</v>
      </c>
      <c r="P59" s="59">
        <f t="shared" ref="P59:P66" si="45">LN(N59/N$58)</f>
        <v>-0.11193343270966873</v>
      </c>
      <c r="Q59" s="26">
        <v>37.86</v>
      </c>
      <c r="R59" s="24">
        <v>37.67</v>
      </c>
      <c r="S59" s="59">
        <f t="shared" si="41"/>
        <v>37.765000000000001</v>
      </c>
      <c r="T59" s="87">
        <f t="shared" si="42"/>
        <v>77.403156384505024</v>
      </c>
      <c r="U59" s="59">
        <f t="shared" ref="U59:U66" si="46">LN(S59/S$58)</f>
        <v>-0.1204715055099133</v>
      </c>
    </row>
    <row r="60" spans="1:21" x14ac:dyDescent="0.3">
      <c r="A60" s="15">
        <v>30</v>
      </c>
      <c r="B60" s="26">
        <v>34.28</v>
      </c>
      <c r="C60" s="24">
        <v>34.42</v>
      </c>
      <c r="D60" s="57">
        <f t="shared" si="35"/>
        <v>34.35</v>
      </c>
      <c r="E60" s="19">
        <f t="shared" si="36"/>
        <v>70.941759603469634</v>
      </c>
      <c r="F60" s="18">
        <f t="shared" si="43"/>
        <v>-0.2081850673838738</v>
      </c>
      <c r="G60" s="26">
        <v>35</v>
      </c>
      <c r="H60" s="24">
        <v>35.79</v>
      </c>
      <c r="I60" s="59">
        <f t="shared" si="37"/>
        <v>35.394999999999996</v>
      </c>
      <c r="J60" s="87">
        <f t="shared" si="38"/>
        <v>73.001959368876967</v>
      </c>
      <c r="K60" s="59">
        <f t="shared" si="44"/>
        <v>-0.17703378657703037</v>
      </c>
      <c r="L60" s="26">
        <v>35.28</v>
      </c>
      <c r="M60" s="24">
        <v>35.46</v>
      </c>
      <c r="N60" s="59">
        <f t="shared" si="39"/>
        <v>35.370000000000005</v>
      </c>
      <c r="O60" s="87">
        <f t="shared" si="40"/>
        <v>72.950397030009285</v>
      </c>
      <c r="P60" s="59">
        <f t="shared" si="45"/>
        <v>-0.18128435902052265</v>
      </c>
      <c r="Q60" s="26">
        <v>36.67</v>
      </c>
      <c r="R60" s="24">
        <v>36.880000000000003</v>
      </c>
      <c r="S60" s="59">
        <f t="shared" si="41"/>
        <v>36.775000000000006</v>
      </c>
      <c r="T60" s="87">
        <f t="shared" si="42"/>
        <v>75.374052059848339</v>
      </c>
      <c r="U60" s="59">
        <f t="shared" si="46"/>
        <v>-0.1470359867878232</v>
      </c>
    </row>
    <row r="61" spans="1:21" x14ac:dyDescent="0.3">
      <c r="A61" s="15">
        <v>45</v>
      </c>
      <c r="B61" s="26">
        <v>31.15</v>
      </c>
      <c r="C61" s="24">
        <v>31.47</v>
      </c>
      <c r="D61" s="57">
        <f t="shared" si="35"/>
        <v>31.31</v>
      </c>
      <c r="E61" s="19">
        <f t="shared" si="36"/>
        <v>64.663362247005352</v>
      </c>
      <c r="F61" s="18">
        <f t="shared" si="43"/>
        <v>-0.30084955071391795</v>
      </c>
      <c r="G61" s="26">
        <v>33.369999999999997</v>
      </c>
      <c r="H61" s="24">
        <v>33.869999999999997</v>
      </c>
      <c r="I61" s="59">
        <f t="shared" si="37"/>
        <v>33.619999999999997</v>
      </c>
      <c r="J61" s="87">
        <f t="shared" si="38"/>
        <v>69.341033309270898</v>
      </c>
      <c r="K61" s="59">
        <f t="shared" si="44"/>
        <v>-0.22848322582271335</v>
      </c>
      <c r="L61" s="26">
        <v>33.04</v>
      </c>
      <c r="M61" s="24">
        <v>33.78</v>
      </c>
      <c r="N61" s="59">
        <f t="shared" si="39"/>
        <v>33.409999999999997</v>
      </c>
      <c r="O61" s="87">
        <f t="shared" si="40"/>
        <v>68.907909662782288</v>
      </c>
      <c r="P61" s="59">
        <f t="shared" si="45"/>
        <v>-0.23829310586924704</v>
      </c>
      <c r="Q61" s="26">
        <v>35.28</v>
      </c>
      <c r="R61" s="24">
        <v>35.65</v>
      </c>
      <c r="S61" s="59">
        <f t="shared" si="41"/>
        <v>35.465000000000003</v>
      </c>
      <c r="T61" s="87">
        <f t="shared" si="42"/>
        <v>72.689075630252105</v>
      </c>
      <c r="U61" s="59">
        <f t="shared" si="46"/>
        <v>-0.18330795862127439</v>
      </c>
    </row>
    <row r="62" spans="1:21" x14ac:dyDescent="0.3">
      <c r="A62" s="15">
        <v>60</v>
      </c>
      <c r="B62" s="26">
        <v>29.86</v>
      </c>
      <c r="C62" s="24">
        <v>30.37</v>
      </c>
      <c r="D62" s="57">
        <f t="shared" si="35"/>
        <v>30.115000000000002</v>
      </c>
      <c r="E62" s="19">
        <f t="shared" si="36"/>
        <v>62.195373812474188</v>
      </c>
      <c r="F62" s="18">
        <f t="shared" si="43"/>
        <v>-0.33976369955654773</v>
      </c>
      <c r="G62" s="26">
        <v>32.22</v>
      </c>
      <c r="H62" s="24">
        <v>32.06</v>
      </c>
      <c r="I62" s="59">
        <f t="shared" si="37"/>
        <v>32.14</v>
      </c>
      <c r="J62" s="87">
        <f t="shared" si="38"/>
        <v>66.288542848303592</v>
      </c>
      <c r="K62" s="59">
        <f t="shared" si="44"/>
        <v>-0.27350299349381635</v>
      </c>
      <c r="L62" s="26">
        <v>31.97</v>
      </c>
      <c r="M62" s="24">
        <v>31.41</v>
      </c>
      <c r="N62" s="59">
        <f t="shared" si="39"/>
        <v>31.689999999999998</v>
      </c>
      <c r="O62" s="87">
        <f t="shared" si="40"/>
        <v>65.360420748685158</v>
      </c>
      <c r="P62" s="59">
        <f t="shared" si="45"/>
        <v>-0.29114718853508276</v>
      </c>
      <c r="Q62" s="26">
        <v>33.770000000000003</v>
      </c>
      <c r="R62" s="24">
        <v>33.18</v>
      </c>
      <c r="S62" s="59">
        <f t="shared" si="41"/>
        <v>33.475000000000001</v>
      </c>
      <c r="T62" s="87">
        <f t="shared" si="42"/>
        <v>68.610370977659358</v>
      </c>
      <c r="U62" s="59">
        <f t="shared" si="46"/>
        <v>-0.24105536169808833</v>
      </c>
    </row>
    <row r="63" spans="1:21" x14ac:dyDescent="0.3">
      <c r="A63" s="15">
        <v>75</v>
      </c>
      <c r="B63" s="26">
        <v>26.68</v>
      </c>
      <c r="C63" s="24">
        <v>26.67</v>
      </c>
      <c r="D63" s="57">
        <f t="shared" si="35"/>
        <v>26.675000000000001</v>
      </c>
      <c r="E63" s="19">
        <f t="shared" si="36"/>
        <v>55.090871540685669</v>
      </c>
      <c r="F63" s="18">
        <f t="shared" si="43"/>
        <v>-0.46106028886441508</v>
      </c>
      <c r="G63" s="26">
        <v>29.94</v>
      </c>
      <c r="H63" s="24">
        <v>29.19</v>
      </c>
      <c r="I63" s="59">
        <f t="shared" si="37"/>
        <v>29.565000000000001</v>
      </c>
      <c r="J63" s="87">
        <f t="shared" si="38"/>
        <v>60.977621944931428</v>
      </c>
      <c r="K63" s="59">
        <f t="shared" si="44"/>
        <v>-0.35701312453038953</v>
      </c>
      <c r="L63" s="26">
        <v>29.4</v>
      </c>
      <c r="M63" s="24">
        <v>30.03</v>
      </c>
      <c r="N63" s="59">
        <f t="shared" si="39"/>
        <v>29.715</v>
      </c>
      <c r="O63" s="87">
        <f t="shared" si="40"/>
        <v>61.286995978137568</v>
      </c>
      <c r="P63" s="59">
        <f t="shared" si="45"/>
        <v>-0.35549639341928807</v>
      </c>
      <c r="Q63" s="26">
        <v>32.64</v>
      </c>
      <c r="R63" s="24">
        <v>32.119999999999997</v>
      </c>
      <c r="S63" s="59">
        <f t="shared" si="41"/>
        <v>32.379999999999995</v>
      </c>
      <c r="T63" s="87">
        <f t="shared" si="42"/>
        <v>66.366058618569383</v>
      </c>
      <c r="U63" s="59">
        <f t="shared" si="46"/>
        <v>-0.27431330502583562</v>
      </c>
    </row>
    <row r="64" spans="1:21" x14ac:dyDescent="0.3">
      <c r="A64" s="15">
        <v>90</v>
      </c>
      <c r="B64" s="26">
        <v>25.94</v>
      </c>
      <c r="C64" s="24">
        <v>25.6</v>
      </c>
      <c r="D64" s="57">
        <f t="shared" si="35"/>
        <v>25.770000000000003</v>
      </c>
      <c r="E64" s="19">
        <f t="shared" si="36"/>
        <v>53.221809169764569</v>
      </c>
      <c r="F64" s="18">
        <f t="shared" si="43"/>
        <v>-0.49557606138795834</v>
      </c>
      <c r="G64" s="26">
        <v>27.63</v>
      </c>
      <c r="H64" s="24">
        <v>27.79</v>
      </c>
      <c r="I64" s="59">
        <f t="shared" si="37"/>
        <v>27.71</v>
      </c>
      <c r="J64" s="87">
        <f t="shared" si="38"/>
        <v>57.151696400948751</v>
      </c>
      <c r="K64" s="59">
        <f t="shared" si="44"/>
        <v>-0.42181099492829571</v>
      </c>
      <c r="L64" s="26">
        <v>28.19</v>
      </c>
      <c r="M64" s="24">
        <v>28.12</v>
      </c>
      <c r="N64" s="59">
        <f t="shared" si="39"/>
        <v>28.155000000000001</v>
      </c>
      <c r="O64" s="87">
        <f t="shared" si="40"/>
        <v>58.069506032793647</v>
      </c>
      <c r="P64" s="59">
        <f t="shared" si="45"/>
        <v>-0.40942340353133022</v>
      </c>
      <c r="Q64" s="26">
        <v>31.3</v>
      </c>
      <c r="R64" s="24">
        <v>31.51</v>
      </c>
      <c r="S64" s="59">
        <f t="shared" si="41"/>
        <v>31.405000000000001</v>
      </c>
      <c r="T64" s="87">
        <f t="shared" si="42"/>
        <v>64.367698298831726</v>
      </c>
      <c r="U64" s="59">
        <f t="shared" si="46"/>
        <v>-0.30488713736898049</v>
      </c>
    </row>
    <row r="65" spans="1:21" x14ac:dyDescent="0.3">
      <c r="A65" s="15">
        <v>105</v>
      </c>
      <c r="B65" s="26">
        <v>23.57</v>
      </c>
      <c r="C65" s="24">
        <v>23.87</v>
      </c>
      <c r="D65" s="57">
        <f t="shared" si="35"/>
        <v>23.72</v>
      </c>
      <c r="E65" s="19">
        <f t="shared" si="36"/>
        <v>48.988021478727795</v>
      </c>
      <c r="F65" s="18">
        <f t="shared" si="43"/>
        <v>-0.57846851192270754</v>
      </c>
      <c r="G65" s="26">
        <v>26.68</v>
      </c>
      <c r="H65" s="24">
        <v>27.16</v>
      </c>
      <c r="I65" s="59">
        <f t="shared" si="37"/>
        <v>26.92</v>
      </c>
      <c r="J65" s="87">
        <f t="shared" si="38"/>
        <v>55.522326492729711</v>
      </c>
      <c r="K65" s="59">
        <f t="shared" si="44"/>
        <v>-0.45073484902665578</v>
      </c>
      <c r="L65" s="26">
        <v>26.11</v>
      </c>
      <c r="M65" s="24">
        <v>26.27</v>
      </c>
      <c r="N65" s="59">
        <f t="shared" si="39"/>
        <v>26.189999999999998</v>
      </c>
      <c r="O65" s="87">
        <f t="shared" si="40"/>
        <v>54.016706197793127</v>
      </c>
      <c r="P65" s="59">
        <f t="shared" si="45"/>
        <v>-0.4817707037182915</v>
      </c>
      <c r="Q65" s="26">
        <v>30.76</v>
      </c>
      <c r="R65" s="24">
        <v>30.47</v>
      </c>
      <c r="S65" s="59">
        <f t="shared" si="41"/>
        <v>30.615000000000002</v>
      </c>
      <c r="T65" s="87">
        <f t="shared" si="42"/>
        <v>62.748514039762256</v>
      </c>
      <c r="U65" s="59">
        <f t="shared" si="46"/>
        <v>-0.33036416834540677</v>
      </c>
    </row>
    <row r="66" spans="1:21" ht="16.2" thickBot="1" x14ac:dyDescent="0.35">
      <c r="A66" s="63">
        <v>120</v>
      </c>
      <c r="B66" s="47">
        <v>22.8</v>
      </c>
      <c r="C66" s="36">
        <v>22.88</v>
      </c>
      <c r="D66" s="58">
        <f t="shared" si="35"/>
        <v>22.84</v>
      </c>
      <c r="E66" s="43">
        <f t="shared" si="36"/>
        <v>47.170590665014458</v>
      </c>
      <c r="F66" s="35">
        <f t="shared" si="43"/>
        <v>-0.61627370126442282</v>
      </c>
      <c r="G66" s="47">
        <v>25.42</v>
      </c>
      <c r="H66" s="36">
        <v>25.92</v>
      </c>
      <c r="I66" s="60">
        <f t="shared" si="37"/>
        <v>25.67</v>
      </c>
      <c r="J66" s="88">
        <f t="shared" si="38"/>
        <v>52.94420954934516</v>
      </c>
      <c r="K66" s="60">
        <f t="shared" si="44"/>
        <v>-0.4982813589201337</v>
      </c>
      <c r="L66" s="47">
        <v>24.05</v>
      </c>
      <c r="M66" s="36">
        <v>24.82</v>
      </c>
      <c r="N66" s="60">
        <f t="shared" si="39"/>
        <v>24.435000000000002</v>
      </c>
      <c r="O66" s="88">
        <f t="shared" si="40"/>
        <v>50.397030009281224</v>
      </c>
      <c r="P66" s="60">
        <f t="shared" si="45"/>
        <v>-0.55113183151579381</v>
      </c>
      <c r="Q66" s="47">
        <v>28.29</v>
      </c>
      <c r="R66" s="36">
        <v>28.82</v>
      </c>
      <c r="S66" s="60">
        <f t="shared" si="41"/>
        <v>28.555</v>
      </c>
      <c r="T66" s="88">
        <f t="shared" si="42"/>
        <v>58.526337364213973</v>
      </c>
      <c r="U66" s="60">
        <f t="shared" si="46"/>
        <v>-0.40002220115849835</v>
      </c>
    </row>
    <row r="71" spans="1:21" x14ac:dyDescent="0.3">
      <c r="A71" s="96" t="s">
        <v>24</v>
      </c>
      <c r="B71" s="152" t="s">
        <v>28</v>
      </c>
      <c r="C71" s="152"/>
    </row>
    <row r="72" spans="1:21" ht="16.2" thickBot="1" x14ac:dyDescent="0.35">
      <c r="A72" s="96"/>
      <c r="B72" s="107"/>
      <c r="C72" s="107"/>
    </row>
    <row r="73" spans="1:21" ht="18.600000000000001" thickBot="1" x14ac:dyDescent="0.35">
      <c r="A73" s="71" t="s">
        <v>6</v>
      </c>
      <c r="B73" s="146" t="s">
        <v>53</v>
      </c>
      <c r="C73" s="147"/>
      <c r="D73" s="104" t="s">
        <v>4</v>
      </c>
      <c r="E73" s="82" t="s">
        <v>5</v>
      </c>
      <c r="F73" s="105" t="s">
        <v>10</v>
      </c>
      <c r="G73" s="105" t="s">
        <v>9</v>
      </c>
    </row>
    <row r="74" spans="1:21" x14ac:dyDescent="0.3">
      <c r="A74" s="15">
        <v>-45</v>
      </c>
      <c r="B74" s="1">
        <v>48.8</v>
      </c>
      <c r="C74" s="8">
        <v>47.04</v>
      </c>
      <c r="D74" s="65">
        <f>(B74+C74)/2</f>
        <v>47.92</v>
      </c>
      <c r="E74" s="65">
        <f>100-((D74-D74)/D74)*100</f>
        <v>100</v>
      </c>
      <c r="F74" s="52"/>
      <c r="G74" s="109"/>
    </row>
    <row r="75" spans="1:21" x14ac:dyDescent="0.3">
      <c r="A75" s="15">
        <v>-15</v>
      </c>
      <c r="B75" s="26">
        <v>37.49</v>
      </c>
      <c r="C75" s="24">
        <v>38.950000000000003</v>
      </c>
      <c r="D75" s="57">
        <f>(B75+C75)/2</f>
        <v>38.22</v>
      </c>
      <c r="E75" s="57">
        <f>100-((D74-D75)/D74)*100</f>
        <v>79.757929883138559</v>
      </c>
      <c r="F75" s="20"/>
      <c r="G75" s="20"/>
    </row>
    <row r="76" spans="1:21" x14ac:dyDescent="0.3">
      <c r="A76" s="15">
        <v>0</v>
      </c>
      <c r="B76" s="16">
        <v>38.22</v>
      </c>
      <c r="C76" s="17">
        <v>38.42</v>
      </c>
      <c r="D76" s="57">
        <f t="shared" ref="D76:D82" si="47">(B76+C76)/2</f>
        <v>38.32</v>
      </c>
      <c r="E76" s="91">
        <f>100-((D74-D76)/D74)*100</f>
        <v>79.966611018363935</v>
      </c>
      <c r="F76" s="18">
        <f>LN(D76/D76)</f>
        <v>0</v>
      </c>
      <c r="G76" s="18">
        <f>D76/D$76</f>
        <v>1</v>
      </c>
    </row>
    <row r="77" spans="1:21" x14ac:dyDescent="0.3">
      <c r="A77" s="15">
        <v>15</v>
      </c>
      <c r="B77" s="26">
        <v>33.68</v>
      </c>
      <c r="C77" s="24">
        <v>33.119999999999997</v>
      </c>
      <c r="D77" s="57">
        <f t="shared" si="47"/>
        <v>33.4</v>
      </c>
      <c r="E77" s="57">
        <f>100-((D74-D77)/D74)*100</f>
        <v>69.699499165275455</v>
      </c>
      <c r="F77" s="18">
        <f>LN(D77/D76)</f>
        <v>-0.13741605312000515</v>
      </c>
      <c r="G77" s="18">
        <f t="shared" ref="G77:G82" si="48">D77/D$76</f>
        <v>0.87160751565761996</v>
      </c>
    </row>
    <row r="78" spans="1:21" x14ac:dyDescent="0.3">
      <c r="A78" s="15">
        <v>30</v>
      </c>
      <c r="B78" s="26">
        <v>30.7</v>
      </c>
      <c r="C78" s="24">
        <v>31.22</v>
      </c>
      <c r="D78" s="57">
        <f t="shared" si="47"/>
        <v>30.96</v>
      </c>
      <c r="E78" s="57">
        <f>100-((D74-D78)/D74)*100</f>
        <v>64.6076794657763</v>
      </c>
      <c r="F78" s="18">
        <f>LN(D78/D76)</f>
        <v>-0.21327590438113345</v>
      </c>
      <c r="G78" s="18">
        <f t="shared" si="48"/>
        <v>0.8079331941544885</v>
      </c>
    </row>
    <row r="79" spans="1:21" x14ac:dyDescent="0.3">
      <c r="A79" s="15">
        <v>60</v>
      </c>
      <c r="B79" s="26">
        <v>25.23</v>
      </c>
      <c r="C79" s="24">
        <v>24.76</v>
      </c>
      <c r="D79" s="57">
        <f t="shared" si="47"/>
        <v>24.995000000000001</v>
      </c>
      <c r="E79" s="57">
        <f>100-((D74-D79)/D74)*100</f>
        <v>52.159849749582641</v>
      </c>
      <c r="F79" s="18">
        <f>LN(D79/D76)</f>
        <v>-0.42729614823712603</v>
      </c>
      <c r="G79" s="18">
        <f t="shared" si="48"/>
        <v>0.65227035490605434</v>
      </c>
    </row>
    <row r="80" spans="1:21" x14ac:dyDescent="0.3">
      <c r="A80" s="15">
        <v>90</v>
      </c>
      <c r="B80" s="26">
        <v>21.1</v>
      </c>
      <c r="C80" s="24">
        <v>21.83</v>
      </c>
      <c r="D80" s="57">
        <f t="shared" si="47"/>
        <v>21.465</v>
      </c>
      <c r="E80" s="57">
        <f>100-((D74-D80)/D74)*100</f>
        <v>44.793405676126874</v>
      </c>
      <c r="F80" s="18">
        <f>LN(D80/D76)</f>
        <v>-0.57954825142613586</v>
      </c>
      <c r="G80" s="18">
        <f t="shared" si="48"/>
        <v>0.56015135699373697</v>
      </c>
    </row>
    <row r="81" spans="1:7" x14ac:dyDescent="0.3">
      <c r="A81" s="15">
        <v>105</v>
      </c>
      <c r="B81" s="26">
        <v>19.5</v>
      </c>
      <c r="C81" s="24">
        <v>20.07</v>
      </c>
      <c r="D81" s="57">
        <f t="shared" si="47"/>
        <v>19.785</v>
      </c>
      <c r="E81" s="57">
        <f>100-((D74-D81)/D74)*100</f>
        <v>41.287562604340565</v>
      </c>
      <c r="F81" s="18">
        <f>LN(D81/D76)</f>
        <v>-0.66104787826527212</v>
      </c>
      <c r="G81" s="18">
        <f t="shared" si="48"/>
        <v>0.51631002087682676</v>
      </c>
    </row>
    <row r="82" spans="1:7" ht="16.2" thickBot="1" x14ac:dyDescent="0.35">
      <c r="A82" s="63">
        <v>120</v>
      </c>
      <c r="B82" s="47">
        <v>17.72</v>
      </c>
      <c r="C82" s="36">
        <v>17.91</v>
      </c>
      <c r="D82" s="58">
        <f t="shared" si="47"/>
        <v>17.814999999999998</v>
      </c>
      <c r="E82" s="58">
        <f>100-((D74-D82)/D74)*100</f>
        <v>37.176544240400666</v>
      </c>
      <c r="F82" s="35">
        <f>LN(D82/D76)</f>
        <v>-0.76593115404486056</v>
      </c>
      <c r="G82" s="35">
        <f t="shared" si="48"/>
        <v>0.46490083507306884</v>
      </c>
    </row>
  </sheetData>
  <mergeCells count="44">
    <mergeCell ref="A2:B2"/>
    <mergeCell ref="L3:P3"/>
    <mergeCell ref="B4:C4"/>
    <mergeCell ref="G4:H4"/>
    <mergeCell ref="A3:A4"/>
    <mergeCell ref="L4:M4"/>
    <mergeCell ref="B73:C73"/>
    <mergeCell ref="B71:C71"/>
    <mergeCell ref="A53:B53"/>
    <mergeCell ref="B37:F37"/>
    <mergeCell ref="G37:K37"/>
    <mergeCell ref="B38:C38"/>
    <mergeCell ref="G38:H38"/>
    <mergeCell ref="Q4:R4"/>
    <mergeCell ref="L21:M21"/>
    <mergeCell ref="L20:P20"/>
    <mergeCell ref="B21:C21"/>
    <mergeCell ref="G21:H21"/>
    <mergeCell ref="Q21:R21"/>
    <mergeCell ref="A19:B19"/>
    <mergeCell ref="A20:A21"/>
    <mergeCell ref="B20:F20"/>
    <mergeCell ref="G20:K20"/>
    <mergeCell ref="V4:W4"/>
    <mergeCell ref="B3:F3"/>
    <mergeCell ref="G3:K3"/>
    <mergeCell ref="V3:Z3"/>
    <mergeCell ref="Q3:U3"/>
    <mergeCell ref="V20:Z20"/>
    <mergeCell ref="V21:W21"/>
    <mergeCell ref="A54:A55"/>
    <mergeCell ref="B54:F54"/>
    <mergeCell ref="G54:K54"/>
    <mergeCell ref="L54:P54"/>
    <mergeCell ref="Q54:U54"/>
    <mergeCell ref="B55:C55"/>
    <mergeCell ref="G55:H55"/>
    <mergeCell ref="L55:M55"/>
    <mergeCell ref="Q55:R55"/>
    <mergeCell ref="L37:P37"/>
    <mergeCell ref="Q20:U20"/>
    <mergeCell ref="L38:M38"/>
    <mergeCell ref="A36:B36"/>
    <mergeCell ref="A37:A3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0002F-4604-4CFB-BA1E-E7BE5DA3CE3D}">
  <dimension ref="A2:AQ84"/>
  <sheetViews>
    <sheetView zoomScale="90" zoomScaleNormal="90" workbookViewId="0">
      <selection activeCell="J87" sqref="J87"/>
    </sheetView>
  </sheetViews>
  <sheetFormatPr defaultRowHeight="14.4" x14ac:dyDescent="0.3"/>
  <cols>
    <col min="5" max="5" width="9.21875" customWidth="1"/>
  </cols>
  <sheetData>
    <row r="2" spans="1:16" ht="17.399999999999999" x14ac:dyDescent="0.3">
      <c r="A2" s="115" t="s">
        <v>41</v>
      </c>
    </row>
    <row r="3" spans="1:16" ht="15" thickBot="1" x14ac:dyDescent="0.35"/>
    <row r="4" spans="1:16" ht="16.2" thickBot="1" x14ac:dyDescent="0.35">
      <c r="A4" s="149" t="s">
        <v>6</v>
      </c>
      <c r="B4" s="146" t="s">
        <v>2</v>
      </c>
      <c r="C4" s="148"/>
      <c r="D4" s="148"/>
      <c r="E4" s="148"/>
      <c r="F4" s="147"/>
      <c r="G4" s="146" t="s">
        <v>7</v>
      </c>
      <c r="H4" s="148"/>
      <c r="I4" s="148"/>
      <c r="J4" s="148"/>
      <c r="K4" s="147"/>
      <c r="L4" s="146" t="s">
        <v>8</v>
      </c>
      <c r="M4" s="148"/>
      <c r="N4" s="148"/>
      <c r="O4" s="148"/>
      <c r="P4" s="147"/>
    </row>
    <row r="5" spans="1:16" ht="18.600000000000001" thickBot="1" x14ac:dyDescent="0.35">
      <c r="A5" s="150"/>
      <c r="B5" s="146" t="s">
        <v>53</v>
      </c>
      <c r="C5" s="147"/>
      <c r="D5" s="4" t="s">
        <v>4</v>
      </c>
      <c r="E5" s="2" t="s">
        <v>9</v>
      </c>
      <c r="F5" s="2" t="s">
        <v>10</v>
      </c>
      <c r="G5" s="146" t="s">
        <v>53</v>
      </c>
      <c r="H5" s="147"/>
      <c r="I5" s="4" t="s">
        <v>4</v>
      </c>
      <c r="J5" s="2" t="s">
        <v>9</v>
      </c>
      <c r="K5" s="2" t="s">
        <v>10</v>
      </c>
      <c r="L5" s="146" t="s">
        <v>53</v>
      </c>
      <c r="M5" s="147"/>
      <c r="N5" s="4" t="s">
        <v>4</v>
      </c>
      <c r="O5" s="2" t="s">
        <v>9</v>
      </c>
      <c r="P5" s="2" t="s">
        <v>10</v>
      </c>
    </row>
    <row r="6" spans="1:16" ht="15.6" x14ac:dyDescent="0.3">
      <c r="A6" s="14">
        <v>-5</v>
      </c>
      <c r="B6" s="8">
        <v>95.12</v>
      </c>
      <c r="C6" s="8">
        <v>93.73</v>
      </c>
      <c r="D6" s="9">
        <f>(B6+C6)/2</f>
        <v>94.425000000000011</v>
      </c>
      <c r="E6" s="8"/>
      <c r="F6" s="3"/>
      <c r="G6" s="1">
        <v>96.65</v>
      </c>
      <c r="H6" s="8">
        <v>96.95</v>
      </c>
      <c r="I6" s="9">
        <f>(G6+H6)/2</f>
        <v>96.800000000000011</v>
      </c>
      <c r="J6" s="11"/>
      <c r="K6" s="3"/>
      <c r="L6" s="8">
        <v>96.63</v>
      </c>
      <c r="M6" s="8">
        <v>96.84</v>
      </c>
      <c r="N6" s="9">
        <f>(L6+M6)/2</f>
        <v>96.734999999999999</v>
      </c>
      <c r="O6" s="11"/>
      <c r="P6" s="3"/>
    </row>
    <row r="7" spans="1:16" ht="15.6" x14ac:dyDescent="0.3">
      <c r="A7" s="4">
        <v>0</v>
      </c>
      <c r="B7" s="17">
        <v>94.12</v>
      </c>
      <c r="C7" s="17">
        <v>92.01</v>
      </c>
      <c r="D7" s="18">
        <f t="shared" ref="D7:D16" si="0">(B7+C7)/2</f>
        <v>93.064999999999998</v>
      </c>
      <c r="E7" s="23">
        <f t="shared" ref="E7:E16" si="1">D7/D$7</f>
        <v>1</v>
      </c>
      <c r="F7" s="18">
        <f t="shared" ref="F7:F16" si="2">LN(D7/D$7)</f>
        <v>0</v>
      </c>
      <c r="G7" s="16">
        <v>91.68</v>
      </c>
      <c r="H7" s="17">
        <v>91.55</v>
      </c>
      <c r="I7" s="18">
        <f t="shared" ref="I7:I16" si="3">(G7+H7)/2</f>
        <v>91.615000000000009</v>
      </c>
      <c r="J7" s="59">
        <f t="shared" ref="J7:J16" si="4">I7/I$7</f>
        <v>1</v>
      </c>
      <c r="K7" s="18">
        <f t="shared" ref="K7:K16" si="5">LN(I7/I$7)</f>
        <v>0</v>
      </c>
      <c r="L7" s="17">
        <v>87.02</v>
      </c>
      <c r="M7" s="17">
        <v>87.14</v>
      </c>
      <c r="N7" s="18">
        <f t="shared" ref="N7:N16" si="6">(L7+M7)/2</f>
        <v>87.08</v>
      </c>
      <c r="O7" s="59">
        <f t="shared" ref="O7:O16" si="7">N7/N$7</f>
        <v>1</v>
      </c>
      <c r="P7" s="18">
        <f t="shared" ref="P7:P16" si="8">LN(N7/N$7)</f>
        <v>0</v>
      </c>
    </row>
    <row r="8" spans="1:16" ht="15.6" x14ac:dyDescent="0.3">
      <c r="A8" s="4">
        <v>5</v>
      </c>
      <c r="B8" s="24">
        <v>91.96</v>
      </c>
      <c r="C8" s="24">
        <v>90.79</v>
      </c>
      <c r="D8" s="18">
        <f t="shared" si="0"/>
        <v>91.375</v>
      </c>
      <c r="E8" s="23">
        <f t="shared" si="1"/>
        <v>0.98184064900875734</v>
      </c>
      <c r="F8" s="18">
        <f t="shared" si="2"/>
        <v>-1.8326255680353846E-2</v>
      </c>
      <c r="G8" s="26">
        <v>88.83</v>
      </c>
      <c r="H8" s="24">
        <v>88.82</v>
      </c>
      <c r="I8" s="18">
        <f t="shared" si="3"/>
        <v>88.824999999999989</v>
      </c>
      <c r="J8" s="59">
        <f t="shared" si="4"/>
        <v>0.96954647164765573</v>
      </c>
      <c r="K8" s="18">
        <f t="shared" si="5"/>
        <v>-3.0926871825047789E-2</v>
      </c>
      <c r="L8" s="24">
        <v>80.239999999999995</v>
      </c>
      <c r="M8" s="24">
        <v>80.319999999999993</v>
      </c>
      <c r="N8" s="18">
        <f t="shared" si="6"/>
        <v>80.28</v>
      </c>
      <c r="O8" s="59">
        <f t="shared" si="7"/>
        <v>0.92191088654111164</v>
      </c>
      <c r="P8" s="18">
        <f t="shared" si="8"/>
        <v>-8.1306712438209278E-2</v>
      </c>
    </row>
    <row r="9" spans="1:16" ht="15.6" x14ac:dyDescent="0.3">
      <c r="A9" s="4">
        <v>10</v>
      </c>
      <c r="B9" s="24">
        <v>93.04</v>
      </c>
      <c r="C9" s="24">
        <v>92.51</v>
      </c>
      <c r="D9" s="18">
        <f t="shared" si="0"/>
        <v>92.775000000000006</v>
      </c>
      <c r="E9" s="23">
        <f t="shared" si="1"/>
        <v>0.99688389835061519</v>
      </c>
      <c r="F9" s="18">
        <f t="shared" si="2"/>
        <v>-3.1209668036351196E-3</v>
      </c>
      <c r="G9" s="26">
        <v>84.86</v>
      </c>
      <c r="H9" s="24">
        <v>84.47</v>
      </c>
      <c r="I9" s="18">
        <f t="shared" si="3"/>
        <v>84.664999999999992</v>
      </c>
      <c r="J9" s="59">
        <f t="shared" si="4"/>
        <v>0.92413906019756575</v>
      </c>
      <c r="K9" s="18">
        <f t="shared" si="5"/>
        <v>-7.8892720614834613E-2</v>
      </c>
      <c r="L9" s="24">
        <v>75.69</v>
      </c>
      <c r="M9" s="24">
        <v>75.66</v>
      </c>
      <c r="N9" s="18">
        <f t="shared" si="6"/>
        <v>75.674999999999997</v>
      </c>
      <c r="O9" s="59">
        <f t="shared" si="7"/>
        <v>0.86902847955902618</v>
      </c>
      <c r="P9" s="18">
        <f t="shared" si="8"/>
        <v>-0.14037938145856435</v>
      </c>
    </row>
    <row r="10" spans="1:16" ht="15.6" x14ac:dyDescent="0.3">
      <c r="A10" s="4">
        <v>15</v>
      </c>
      <c r="B10" s="24">
        <v>93.63</v>
      </c>
      <c r="C10" s="24">
        <v>91.92</v>
      </c>
      <c r="D10" s="18">
        <f t="shared" si="0"/>
        <v>92.775000000000006</v>
      </c>
      <c r="E10" s="23">
        <f t="shared" si="1"/>
        <v>0.99688389835061519</v>
      </c>
      <c r="F10" s="18">
        <f t="shared" si="2"/>
        <v>-3.1209668036351196E-3</v>
      </c>
      <c r="G10" s="26">
        <v>82.12</v>
      </c>
      <c r="H10" s="24">
        <v>82.75</v>
      </c>
      <c r="I10" s="18">
        <f t="shared" si="3"/>
        <v>82.435000000000002</v>
      </c>
      <c r="J10" s="59">
        <f t="shared" si="4"/>
        <v>0.89979806800196471</v>
      </c>
      <c r="K10" s="18">
        <f t="shared" si="5"/>
        <v>-0.10558490971899649</v>
      </c>
      <c r="L10" s="24">
        <v>70.569999999999993</v>
      </c>
      <c r="M10" s="24">
        <v>70.72</v>
      </c>
      <c r="N10" s="18">
        <f t="shared" si="6"/>
        <v>70.644999999999996</v>
      </c>
      <c r="O10" s="59">
        <f t="shared" si="7"/>
        <v>0.81126550298576017</v>
      </c>
      <c r="P10" s="18">
        <f t="shared" si="8"/>
        <v>-0.20915990114857561</v>
      </c>
    </row>
    <row r="11" spans="1:16" ht="15.6" x14ac:dyDescent="0.3">
      <c r="A11" s="4">
        <v>20</v>
      </c>
      <c r="B11" s="24">
        <v>90.44</v>
      </c>
      <c r="C11" s="24">
        <v>90.64</v>
      </c>
      <c r="D11" s="18">
        <f t="shared" si="0"/>
        <v>90.539999999999992</v>
      </c>
      <c r="E11" s="23">
        <f t="shared" si="1"/>
        <v>0.97286842529414919</v>
      </c>
      <c r="F11" s="18">
        <f t="shared" si="2"/>
        <v>-2.7506431742483975E-2</v>
      </c>
      <c r="G11" s="26">
        <v>77.72</v>
      </c>
      <c r="H11" s="24">
        <v>79.2</v>
      </c>
      <c r="I11" s="18">
        <f t="shared" si="3"/>
        <v>78.460000000000008</v>
      </c>
      <c r="J11" s="59">
        <f t="shared" si="4"/>
        <v>0.85640997653222728</v>
      </c>
      <c r="K11" s="18">
        <f t="shared" si="5"/>
        <v>-0.15500607295073179</v>
      </c>
      <c r="L11" s="24">
        <v>67.92</v>
      </c>
      <c r="M11" s="24">
        <v>67.89</v>
      </c>
      <c r="N11" s="18">
        <f t="shared" si="6"/>
        <v>67.905000000000001</v>
      </c>
      <c r="O11" s="59">
        <f t="shared" si="7"/>
        <v>0.77980018373909055</v>
      </c>
      <c r="P11" s="18">
        <f t="shared" si="8"/>
        <v>-0.24871756681031501</v>
      </c>
    </row>
    <row r="12" spans="1:16" ht="15.6" x14ac:dyDescent="0.3">
      <c r="A12" s="4">
        <v>25</v>
      </c>
      <c r="B12" s="24">
        <v>89.65</v>
      </c>
      <c r="C12" s="24">
        <v>90.41</v>
      </c>
      <c r="D12" s="18">
        <f t="shared" si="0"/>
        <v>90.03</v>
      </c>
      <c r="E12" s="23">
        <f t="shared" si="1"/>
        <v>0.96738838446247255</v>
      </c>
      <c r="F12" s="18">
        <f t="shared" si="2"/>
        <v>-3.3155225629910912E-2</v>
      </c>
      <c r="G12" s="26">
        <v>75.510000000000005</v>
      </c>
      <c r="H12" s="24">
        <v>75.14</v>
      </c>
      <c r="I12" s="18">
        <f t="shared" si="3"/>
        <v>75.325000000000003</v>
      </c>
      <c r="J12" s="59">
        <f t="shared" si="4"/>
        <v>0.82219068929760408</v>
      </c>
      <c r="K12" s="18">
        <f t="shared" si="5"/>
        <v>-0.19578292871577344</v>
      </c>
      <c r="L12" s="24">
        <v>64.67</v>
      </c>
      <c r="M12" s="24">
        <v>64.94</v>
      </c>
      <c r="N12" s="18">
        <f t="shared" si="6"/>
        <v>64.805000000000007</v>
      </c>
      <c r="O12" s="59">
        <f t="shared" si="7"/>
        <v>0.74420073495636208</v>
      </c>
      <c r="P12" s="18">
        <f t="shared" si="8"/>
        <v>-0.29544447549100816</v>
      </c>
    </row>
    <row r="13" spans="1:16" ht="15.6" x14ac:dyDescent="0.3">
      <c r="A13" s="4">
        <v>30</v>
      </c>
      <c r="B13" s="24">
        <v>90.75</v>
      </c>
      <c r="C13" s="24">
        <v>86.64</v>
      </c>
      <c r="D13" s="18">
        <f t="shared" si="0"/>
        <v>88.694999999999993</v>
      </c>
      <c r="E13" s="23">
        <f t="shared" si="1"/>
        <v>0.95304357169720089</v>
      </c>
      <c r="F13" s="18">
        <f t="shared" si="2"/>
        <v>-4.8094655809393524E-2</v>
      </c>
      <c r="G13" s="26">
        <v>73.010000000000005</v>
      </c>
      <c r="H13" s="24">
        <v>73.62</v>
      </c>
      <c r="I13" s="18">
        <f t="shared" si="3"/>
        <v>73.314999999999998</v>
      </c>
      <c r="J13" s="59">
        <f t="shared" si="4"/>
        <v>0.80025105059215185</v>
      </c>
      <c r="K13" s="18">
        <f t="shared" si="5"/>
        <v>-0.22282978730309591</v>
      </c>
      <c r="L13" s="24">
        <v>59.64</v>
      </c>
      <c r="M13" s="24">
        <v>60.2</v>
      </c>
      <c r="N13" s="18">
        <f t="shared" si="6"/>
        <v>59.92</v>
      </c>
      <c r="O13" s="59">
        <f t="shared" si="7"/>
        <v>0.68810289389067525</v>
      </c>
      <c r="P13" s="18">
        <f t="shared" si="8"/>
        <v>-0.37381689715738264</v>
      </c>
    </row>
    <row r="14" spans="1:16" ht="15.6" x14ac:dyDescent="0.3">
      <c r="A14" s="4">
        <v>40</v>
      </c>
      <c r="B14" s="32">
        <v>87.7</v>
      </c>
      <c r="C14" s="32">
        <v>90.13</v>
      </c>
      <c r="D14" s="18">
        <f t="shared" si="0"/>
        <v>88.914999999999992</v>
      </c>
      <c r="E14" s="23">
        <f t="shared" si="1"/>
        <v>0.95540751087949272</v>
      </c>
      <c r="F14" s="18">
        <f t="shared" si="2"/>
        <v>-4.5617316554672618E-2</v>
      </c>
      <c r="G14" s="30">
        <v>68.47</v>
      </c>
      <c r="H14" s="32">
        <v>68.8</v>
      </c>
      <c r="I14" s="18">
        <f t="shared" si="3"/>
        <v>68.634999999999991</v>
      </c>
      <c r="J14" s="59">
        <f t="shared" si="4"/>
        <v>0.7491677127108004</v>
      </c>
      <c r="K14" s="18">
        <f t="shared" si="5"/>
        <v>-0.28879240502851572</v>
      </c>
      <c r="L14" s="32">
        <v>55</v>
      </c>
      <c r="M14" s="32">
        <v>55.13</v>
      </c>
      <c r="N14" s="18">
        <f t="shared" si="6"/>
        <v>55.064999999999998</v>
      </c>
      <c r="O14" s="59">
        <f t="shared" si="7"/>
        <v>0.6323495636196601</v>
      </c>
      <c r="P14" s="18">
        <f t="shared" si="8"/>
        <v>-0.45831293074943935</v>
      </c>
    </row>
    <row r="15" spans="1:16" ht="15.6" x14ac:dyDescent="0.3">
      <c r="A15" s="4">
        <v>50</v>
      </c>
      <c r="B15" s="32">
        <v>89.5</v>
      </c>
      <c r="C15" s="32">
        <v>86.97</v>
      </c>
      <c r="D15" s="18">
        <f t="shared" si="0"/>
        <v>88.234999999999999</v>
      </c>
      <c r="E15" s="23">
        <f t="shared" si="1"/>
        <v>0.94810078977059042</v>
      </c>
      <c r="F15" s="18">
        <f t="shared" si="2"/>
        <v>-5.3294464055100015E-2</v>
      </c>
      <c r="G15" s="30">
        <v>63.9</v>
      </c>
      <c r="H15" s="32">
        <v>64.22</v>
      </c>
      <c r="I15" s="18">
        <f t="shared" si="3"/>
        <v>64.06</v>
      </c>
      <c r="J15" s="59">
        <f t="shared" si="4"/>
        <v>0.69923047535883853</v>
      </c>
      <c r="K15" s="18">
        <f t="shared" si="5"/>
        <v>-0.35777486955112636</v>
      </c>
      <c r="L15" s="32">
        <v>50.45</v>
      </c>
      <c r="M15" s="32">
        <v>50.31</v>
      </c>
      <c r="N15" s="18">
        <f t="shared" si="6"/>
        <v>50.38</v>
      </c>
      <c r="O15" s="59">
        <f t="shared" si="7"/>
        <v>0.57854846118511716</v>
      </c>
      <c r="P15" s="18">
        <f t="shared" si="8"/>
        <v>-0.54723296544188249</v>
      </c>
    </row>
    <row r="16" spans="1:16" ht="16.2" thickBot="1" x14ac:dyDescent="0.35">
      <c r="A16" s="33">
        <v>60</v>
      </c>
      <c r="B16" s="34">
        <v>88.12</v>
      </c>
      <c r="C16" s="34">
        <v>88.31</v>
      </c>
      <c r="D16" s="35">
        <f t="shared" si="0"/>
        <v>88.215000000000003</v>
      </c>
      <c r="E16" s="45">
        <f t="shared" si="1"/>
        <v>0.94788588620856395</v>
      </c>
      <c r="F16" s="35">
        <f t="shared" si="2"/>
        <v>-5.3521157170267404E-2</v>
      </c>
      <c r="G16" s="37">
        <v>58.34</v>
      </c>
      <c r="H16" s="38">
        <v>58.35</v>
      </c>
      <c r="I16" s="35">
        <f t="shared" si="3"/>
        <v>58.344999999999999</v>
      </c>
      <c r="J16" s="60">
        <f t="shared" si="4"/>
        <v>0.63684986083064987</v>
      </c>
      <c r="K16" s="35">
        <f t="shared" si="5"/>
        <v>-0.45122134847406792</v>
      </c>
      <c r="L16" s="38">
        <v>46.08</v>
      </c>
      <c r="M16" s="38">
        <v>46.06</v>
      </c>
      <c r="N16" s="35">
        <f t="shared" si="6"/>
        <v>46.07</v>
      </c>
      <c r="O16" s="60">
        <f t="shared" si="7"/>
        <v>0.52905374368396874</v>
      </c>
      <c r="P16" s="35">
        <f t="shared" si="8"/>
        <v>-0.63666525741852109</v>
      </c>
    </row>
    <row r="19" spans="1:11" ht="15" thickBot="1" x14ac:dyDescent="0.35"/>
    <row r="20" spans="1:11" ht="18.600000000000001" thickBot="1" x14ac:dyDescent="0.35">
      <c r="A20" s="149" t="s">
        <v>6</v>
      </c>
      <c r="B20" s="146" t="s">
        <v>0</v>
      </c>
      <c r="C20" s="148"/>
      <c r="D20" s="148"/>
      <c r="E20" s="148"/>
      <c r="F20" s="147"/>
      <c r="G20" s="146" t="s">
        <v>1</v>
      </c>
      <c r="H20" s="148"/>
      <c r="I20" s="148"/>
      <c r="J20" s="148"/>
      <c r="K20" s="147"/>
    </row>
    <row r="21" spans="1:11" ht="18.600000000000001" thickBot="1" x14ac:dyDescent="0.35">
      <c r="A21" s="150"/>
      <c r="B21" s="146" t="s">
        <v>53</v>
      </c>
      <c r="C21" s="147"/>
      <c r="D21" s="4" t="s">
        <v>4</v>
      </c>
      <c r="E21" s="2" t="s">
        <v>9</v>
      </c>
      <c r="F21" s="2" t="s">
        <v>10</v>
      </c>
      <c r="G21" s="146" t="s">
        <v>53</v>
      </c>
      <c r="H21" s="147"/>
      <c r="I21" s="4" t="s">
        <v>4</v>
      </c>
      <c r="J21" s="2" t="s">
        <v>9</v>
      </c>
      <c r="K21" s="2" t="s">
        <v>10</v>
      </c>
    </row>
    <row r="22" spans="1:11" ht="15.6" x14ac:dyDescent="0.3">
      <c r="A22" s="5">
        <v>-5</v>
      </c>
      <c r="B22" s="1">
        <v>94.47</v>
      </c>
      <c r="C22" s="8">
        <v>94.88</v>
      </c>
      <c r="D22" s="9">
        <f>(B22+C22)/2</f>
        <v>94.674999999999997</v>
      </c>
      <c r="E22" s="11"/>
      <c r="F22" s="3"/>
      <c r="G22" s="1">
        <v>94.03</v>
      </c>
      <c r="H22" s="11">
        <v>94.31</v>
      </c>
      <c r="I22" s="9">
        <f>(G22+H22)/2</f>
        <v>94.17</v>
      </c>
      <c r="J22" s="8"/>
      <c r="K22" s="3"/>
    </row>
    <row r="23" spans="1:11" ht="15.6" x14ac:dyDescent="0.3">
      <c r="A23" s="15">
        <v>0</v>
      </c>
      <c r="B23" s="16">
        <v>93.06</v>
      </c>
      <c r="C23" s="17">
        <v>93.48</v>
      </c>
      <c r="D23" s="18">
        <f t="shared" ref="D23:D34" si="9">(B23+C23)/2</f>
        <v>93.27000000000001</v>
      </c>
      <c r="E23" s="59">
        <f>D23/D$23</f>
        <v>1</v>
      </c>
      <c r="F23" s="18">
        <f>LN(E23)</f>
        <v>0</v>
      </c>
      <c r="G23" s="16">
        <v>93.97</v>
      </c>
      <c r="H23" s="22">
        <v>93.75</v>
      </c>
      <c r="I23" s="18">
        <f t="shared" ref="I23:I34" si="10">(G23+H23)/2</f>
        <v>93.86</v>
      </c>
      <c r="J23" s="23">
        <f>I23/I$23</f>
        <v>1</v>
      </c>
      <c r="K23" s="18">
        <f>LN(J23)</f>
        <v>0</v>
      </c>
    </row>
    <row r="24" spans="1:11" ht="15.6" x14ac:dyDescent="0.3">
      <c r="A24" s="15">
        <v>2</v>
      </c>
      <c r="B24" s="26">
        <v>62.28</v>
      </c>
      <c r="C24" s="24">
        <v>62.59</v>
      </c>
      <c r="D24" s="18">
        <f t="shared" si="9"/>
        <v>62.435000000000002</v>
      </c>
      <c r="E24" s="59">
        <f t="shared" ref="E24:E34" si="11">D24/D$23</f>
        <v>0.66940066473678561</v>
      </c>
      <c r="F24" s="18">
        <f t="shared" ref="F24:F34" si="12">LN(E24)</f>
        <v>-0.40137249717166379</v>
      </c>
      <c r="G24" s="26">
        <v>66.59</v>
      </c>
      <c r="H24" s="21">
        <v>66.760000000000005</v>
      </c>
      <c r="I24" s="18">
        <f t="shared" si="10"/>
        <v>66.675000000000011</v>
      </c>
      <c r="J24" s="23">
        <f t="shared" ref="J24:J34" si="13">I24/I$23</f>
        <v>0.7103665033027915</v>
      </c>
      <c r="K24" s="18">
        <f t="shared" ref="K24:K34" si="14">LN(J24)</f>
        <v>-0.34197424029819351</v>
      </c>
    </row>
    <row r="25" spans="1:11" ht="15.6" x14ac:dyDescent="0.3">
      <c r="A25" s="15">
        <v>4</v>
      </c>
      <c r="B25" s="26">
        <v>39.909999999999997</v>
      </c>
      <c r="C25" s="24">
        <v>40.07</v>
      </c>
      <c r="D25" s="18">
        <f t="shared" si="9"/>
        <v>39.989999999999995</v>
      </c>
      <c r="E25" s="59">
        <f t="shared" si="11"/>
        <v>0.42875522676101629</v>
      </c>
      <c r="F25" s="18">
        <f t="shared" si="12"/>
        <v>-0.84686908988004539</v>
      </c>
      <c r="G25" s="26">
        <v>46.59</v>
      </c>
      <c r="H25" s="21">
        <v>46.47</v>
      </c>
      <c r="I25" s="18">
        <f t="shared" si="10"/>
        <v>46.53</v>
      </c>
      <c r="J25" s="23">
        <f t="shared" si="13"/>
        <v>0.4957383336884722</v>
      </c>
      <c r="K25" s="18">
        <f t="shared" si="14"/>
        <v>-0.70170704450971444</v>
      </c>
    </row>
    <row r="26" spans="1:11" ht="15.6" x14ac:dyDescent="0.3">
      <c r="A26" s="15">
        <v>6</v>
      </c>
      <c r="B26" s="26">
        <v>31.7</v>
      </c>
      <c r="C26" s="24">
        <v>31.55</v>
      </c>
      <c r="D26" s="18">
        <f t="shared" si="9"/>
        <v>31.625</v>
      </c>
      <c r="E26" s="59">
        <f t="shared" si="11"/>
        <v>0.33906936850005359</v>
      </c>
      <c r="F26" s="18">
        <f t="shared" si="12"/>
        <v>-1.081550565691088</v>
      </c>
      <c r="G26" s="26">
        <v>30.48</v>
      </c>
      <c r="H26" s="21">
        <v>30.56</v>
      </c>
      <c r="I26" s="18">
        <f t="shared" si="10"/>
        <v>30.52</v>
      </c>
      <c r="J26" s="23">
        <f t="shared" si="13"/>
        <v>0.32516513956957172</v>
      </c>
      <c r="K26" s="18">
        <f t="shared" si="14"/>
        <v>-1.1234221039500154</v>
      </c>
    </row>
    <row r="27" spans="1:11" ht="15.6" x14ac:dyDescent="0.3">
      <c r="A27" s="15">
        <v>8</v>
      </c>
      <c r="B27" s="26">
        <v>22.39</v>
      </c>
      <c r="C27" s="24">
        <v>22.27</v>
      </c>
      <c r="D27" s="18">
        <f t="shared" si="9"/>
        <v>22.33</v>
      </c>
      <c r="E27" s="59">
        <f t="shared" si="11"/>
        <v>0.23941245845395084</v>
      </c>
      <c r="F27" s="18">
        <f t="shared" si="12"/>
        <v>-1.4295674468867059</v>
      </c>
      <c r="G27" s="26">
        <v>19.079999999999998</v>
      </c>
      <c r="H27" s="21">
        <v>18.97</v>
      </c>
      <c r="I27" s="18">
        <f t="shared" si="10"/>
        <v>19.024999999999999</v>
      </c>
      <c r="J27" s="23">
        <f t="shared" si="13"/>
        <v>0.20269550394204133</v>
      </c>
      <c r="K27" s="18">
        <f t="shared" si="14"/>
        <v>-1.5960504066185222</v>
      </c>
    </row>
    <row r="28" spans="1:11" ht="15.6" x14ac:dyDescent="0.3">
      <c r="A28" s="15">
        <v>10</v>
      </c>
      <c r="B28" s="26">
        <v>13.68</v>
      </c>
      <c r="C28" s="24">
        <v>14.08</v>
      </c>
      <c r="D28" s="18">
        <f t="shared" si="9"/>
        <v>13.879999999999999</v>
      </c>
      <c r="E28" s="59">
        <f t="shared" si="11"/>
        <v>0.14881526750294841</v>
      </c>
      <c r="F28" s="18">
        <f t="shared" si="12"/>
        <v>-1.9050495576601139</v>
      </c>
      <c r="G28" s="26">
        <v>11.2</v>
      </c>
      <c r="H28" s="21">
        <v>10.98</v>
      </c>
      <c r="I28" s="18">
        <f t="shared" si="10"/>
        <v>11.09</v>
      </c>
      <c r="J28" s="23">
        <f t="shared" si="13"/>
        <v>0.11815469848710845</v>
      </c>
      <c r="K28" s="18">
        <f t="shared" si="14"/>
        <v>-2.1357605090039962</v>
      </c>
    </row>
    <row r="29" spans="1:11" ht="15.6" x14ac:dyDescent="0.3">
      <c r="A29" s="15">
        <v>12</v>
      </c>
      <c r="B29" s="26">
        <v>8.31</v>
      </c>
      <c r="C29" s="24">
        <v>8.1300000000000008</v>
      </c>
      <c r="D29" s="18">
        <f t="shared" si="9"/>
        <v>8.2200000000000006</v>
      </c>
      <c r="E29" s="59">
        <f t="shared" si="11"/>
        <v>8.8131231907365715E-2</v>
      </c>
      <c r="F29" s="18">
        <f t="shared" si="12"/>
        <v>-2.4289283036706837</v>
      </c>
      <c r="G29" s="26">
        <v>4.7699999999999996</v>
      </c>
      <c r="H29" s="21">
        <v>4.8099999999999996</v>
      </c>
      <c r="I29" s="18">
        <f t="shared" si="10"/>
        <v>4.7899999999999991</v>
      </c>
      <c r="J29" s="23">
        <f t="shared" si="13"/>
        <v>5.1033454080545486E-2</v>
      </c>
      <c r="K29" s="18">
        <f t="shared" si="14"/>
        <v>-2.9752738989434477</v>
      </c>
    </row>
    <row r="30" spans="1:11" ht="15.6" x14ac:dyDescent="0.3">
      <c r="A30" s="27">
        <v>14</v>
      </c>
      <c r="B30" s="28">
        <v>3.82</v>
      </c>
      <c r="C30" s="29">
        <v>3.86</v>
      </c>
      <c r="D30" s="18">
        <f t="shared" si="9"/>
        <v>3.84</v>
      </c>
      <c r="E30" s="59">
        <f t="shared" si="11"/>
        <v>4.1170794467674486E-2</v>
      </c>
      <c r="F30" s="18">
        <f t="shared" si="12"/>
        <v>-3.1900261461391368</v>
      </c>
      <c r="G30" s="30">
        <v>0.81</v>
      </c>
      <c r="H30" s="31">
        <v>0.81</v>
      </c>
      <c r="I30" s="18">
        <f t="shared" si="10"/>
        <v>0.81</v>
      </c>
      <c r="J30" s="23">
        <f t="shared" si="13"/>
        <v>8.6298742808438109E-3</v>
      </c>
      <c r="K30" s="18">
        <f t="shared" si="14"/>
        <v>-4.752525341681924</v>
      </c>
    </row>
    <row r="31" spans="1:11" ht="15.6" x14ac:dyDescent="0.3">
      <c r="A31" s="27">
        <v>16</v>
      </c>
      <c r="B31" s="28">
        <v>1.25</v>
      </c>
      <c r="C31" s="29">
        <v>1.1399999999999999</v>
      </c>
      <c r="D31" s="18">
        <f t="shared" si="9"/>
        <v>1.1949999999999998</v>
      </c>
      <c r="E31" s="59">
        <f t="shared" si="11"/>
        <v>1.2812265465851826E-2</v>
      </c>
      <c r="F31" s="18">
        <f t="shared" si="12"/>
        <v>-4.3573523273552981</v>
      </c>
      <c r="G31" s="30">
        <v>0</v>
      </c>
      <c r="H31" s="31">
        <v>0</v>
      </c>
      <c r="I31" s="18">
        <f t="shared" si="10"/>
        <v>0</v>
      </c>
      <c r="J31" s="23">
        <f t="shared" si="13"/>
        <v>0</v>
      </c>
      <c r="K31" s="18" t="e">
        <f t="shared" si="14"/>
        <v>#NUM!</v>
      </c>
    </row>
    <row r="32" spans="1:11" ht="15.6" x14ac:dyDescent="0.3">
      <c r="A32" s="27">
        <v>18</v>
      </c>
      <c r="B32" s="28">
        <v>0</v>
      </c>
      <c r="C32" s="29">
        <v>0</v>
      </c>
      <c r="D32" s="18">
        <f t="shared" si="9"/>
        <v>0</v>
      </c>
      <c r="E32" s="59">
        <f t="shared" si="11"/>
        <v>0</v>
      </c>
      <c r="F32" s="18" t="e">
        <f t="shared" si="12"/>
        <v>#NUM!</v>
      </c>
      <c r="G32" s="30">
        <v>0</v>
      </c>
      <c r="H32" s="31">
        <v>0</v>
      </c>
      <c r="I32" s="18">
        <f t="shared" si="10"/>
        <v>0</v>
      </c>
      <c r="J32" s="23">
        <f t="shared" si="13"/>
        <v>0</v>
      </c>
      <c r="K32" s="18" t="e">
        <f t="shared" si="14"/>
        <v>#NUM!</v>
      </c>
    </row>
    <row r="33" spans="1:11" ht="15.6" x14ac:dyDescent="0.3">
      <c r="A33" s="27">
        <v>20</v>
      </c>
      <c r="B33" s="28">
        <v>0</v>
      </c>
      <c r="C33" s="29">
        <v>0</v>
      </c>
      <c r="D33" s="18">
        <f t="shared" si="9"/>
        <v>0</v>
      </c>
      <c r="E33" s="59">
        <f t="shared" si="11"/>
        <v>0</v>
      </c>
      <c r="F33" s="18" t="e">
        <f t="shared" si="12"/>
        <v>#NUM!</v>
      </c>
      <c r="G33" s="28">
        <v>0</v>
      </c>
      <c r="H33" s="40">
        <v>0</v>
      </c>
      <c r="I33" s="18">
        <f t="shared" si="10"/>
        <v>0</v>
      </c>
      <c r="J33" s="23">
        <f t="shared" si="13"/>
        <v>0</v>
      </c>
      <c r="K33" s="18" t="e">
        <f t="shared" si="14"/>
        <v>#NUM!</v>
      </c>
    </row>
    <row r="34" spans="1:11" ht="16.2" thickBot="1" x14ac:dyDescent="0.35">
      <c r="A34" s="41">
        <v>25</v>
      </c>
      <c r="B34" s="42">
        <v>0</v>
      </c>
      <c r="C34" s="34">
        <v>0</v>
      </c>
      <c r="D34" s="35">
        <f t="shared" si="9"/>
        <v>0</v>
      </c>
      <c r="E34" s="60">
        <f t="shared" si="11"/>
        <v>0</v>
      </c>
      <c r="F34" s="35" t="e">
        <f t="shared" si="12"/>
        <v>#NUM!</v>
      </c>
      <c r="G34" s="42">
        <v>0</v>
      </c>
      <c r="H34" s="44">
        <v>0</v>
      </c>
      <c r="I34" s="35">
        <f t="shared" si="10"/>
        <v>0</v>
      </c>
      <c r="J34" s="45">
        <f t="shared" si="13"/>
        <v>0</v>
      </c>
      <c r="K34" s="35" t="e">
        <f t="shared" si="14"/>
        <v>#NUM!</v>
      </c>
    </row>
    <row r="35" spans="1:11" x14ac:dyDescent="0.3">
      <c r="J35" s="46"/>
      <c r="K35" s="46"/>
    </row>
    <row r="37" spans="1:11" ht="15" thickBot="1" x14ac:dyDescent="0.35"/>
    <row r="38" spans="1:11" ht="18.600000000000001" thickBot="1" x14ac:dyDescent="0.35">
      <c r="A38" s="149" t="s">
        <v>6</v>
      </c>
      <c r="B38" s="146" t="s">
        <v>12</v>
      </c>
      <c r="C38" s="148"/>
      <c r="D38" s="148"/>
      <c r="E38" s="148"/>
      <c r="F38" s="147"/>
    </row>
    <row r="39" spans="1:11" ht="18.600000000000001" thickBot="1" x14ac:dyDescent="0.35">
      <c r="A39" s="150"/>
      <c r="B39" s="146" t="s">
        <v>53</v>
      </c>
      <c r="C39" s="147"/>
      <c r="D39" s="7" t="s">
        <v>4</v>
      </c>
      <c r="E39" s="2" t="s">
        <v>9</v>
      </c>
      <c r="F39" s="2" t="s">
        <v>10</v>
      </c>
    </row>
    <row r="40" spans="1:11" ht="15.6" x14ac:dyDescent="0.3">
      <c r="A40" s="5">
        <v>-5</v>
      </c>
      <c r="B40" s="1">
        <v>96.32</v>
      </c>
      <c r="C40" s="8">
        <v>98.89</v>
      </c>
      <c r="D40" s="13">
        <f>(B40+C40)/2</f>
        <v>97.60499999999999</v>
      </c>
      <c r="E40" s="11"/>
      <c r="F40" s="3"/>
    </row>
    <row r="41" spans="1:11" ht="15.6" x14ac:dyDescent="0.3">
      <c r="A41" s="15">
        <v>0</v>
      </c>
      <c r="B41" s="16">
        <v>93.27</v>
      </c>
      <c r="C41" s="17">
        <v>93.48</v>
      </c>
      <c r="D41" s="25">
        <f t="shared" ref="D41:D45" si="15">(B41+C41)/2</f>
        <v>93.375</v>
      </c>
      <c r="E41" s="59">
        <f>D41/D$41</f>
        <v>1</v>
      </c>
      <c r="F41" s="18">
        <f>LN(E41)</f>
        <v>0</v>
      </c>
    </row>
    <row r="42" spans="1:11" ht="15.6" x14ac:dyDescent="0.3">
      <c r="A42" s="15">
        <v>1</v>
      </c>
      <c r="B42" s="26">
        <v>69.540000000000006</v>
      </c>
      <c r="C42" s="24">
        <v>69.45</v>
      </c>
      <c r="D42" s="25">
        <f t="shared" si="15"/>
        <v>69.495000000000005</v>
      </c>
      <c r="E42" s="59">
        <f t="shared" ref="E42:E53" si="16">D42/D$41</f>
        <v>0.74425702811244987</v>
      </c>
      <c r="F42" s="18">
        <f t="shared" ref="F42:F53" si="17">LN(E42)</f>
        <v>-0.2953688359162599</v>
      </c>
    </row>
    <row r="43" spans="1:11" ht="15.6" x14ac:dyDescent="0.3">
      <c r="A43" s="15">
        <v>2</v>
      </c>
      <c r="B43" s="26">
        <v>58.61</v>
      </c>
      <c r="C43" s="24">
        <v>58.98</v>
      </c>
      <c r="D43" s="25">
        <f t="shared" si="15"/>
        <v>58.795000000000002</v>
      </c>
      <c r="E43" s="59">
        <f t="shared" si="16"/>
        <v>0.62966532797858099</v>
      </c>
      <c r="F43" s="18">
        <f t="shared" si="17"/>
        <v>-0.46256682617760231</v>
      </c>
    </row>
    <row r="44" spans="1:11" ht="15.6" x14ac:dyDescent="0.3">
      <c r="A44" s="15">
        <v>3</v>
      </c>
      <c r="B44" s="26">
        <v>45.67</v>
      </c>
      <c r="C44" s="24">
        <v>45.56</v>
      </c>
      <c r="D44" s="25">
        <f t="shared" si="15"/>
        <v>45.615000000000002</v>
      </c>
      <c r="E44" s="59">
        <f t="shared" si="16"/>
        <v>0.48851405622489963</v>
      </c>
      <c r="F44" s="18">
        <f t="shared" si="17"/>
        <v>-0.71638703365554368</v>
      </c>
    </row>
    <row r="45" spans="1:11" ht="15.6" x14ac:dyDescent="0.3">
      <c r="A45" s="15">
        <v>4</v>
      </c>
      <c r="B45" s="26">
        <v>36.130000000000003</v>
      </c>
      <c r="C45" s="24">
        <v>36.58</v>
      </c>
      <c r="D45" s="25">
        <f t="shared" si="15"/>
        <v>36.355000000000004</v>
      </c>
      <c r="E45" s="59">
        <f t="shared" si="16"/>
        <v>0.38934404283801877</v>
      </c>
      <c r="F45" s="18">
        <f t="shared" si="17"/>
        <v>-0.94329189735096119</v>
      </c>
    </row>
    <row r="46" spans="1:11" ht="15.6" x14ac:dyDescent="0.3">
      <c r="A46" s="15">
        <v>5</v>
      </c>
      <c r="B46" s="26">
        <v>27.274999999999999</v>
      </c>
      <c r="C46" s="24">
        <v>27.97</v>
      </c>
      <c r="D46" s="25">
        <f>(B46+C46)/2</f>
        <v>27.622499999999999</v>
      </c>
      <c r="E46" s="59">
        <f t="shared" si="16"/>
        <v>0.29582329317269074</v>
      </c>
      <c r="F46" s="18">
        <f t="shared" si="17"/>
        <v>-1.2179929854477884</v>
      </c>
    </row>
    <row r="47" spans="1:11" ht="15.6" x14ac:dyDescent="0.3">
      <c r="A47" s="15">
        <v>6</v>
      </c>
      <c r="B47" s="26">
        <v>22.91</v>
      </c>
      <c r="C47" s="24">
        <v>23.19</v>
      </c>
      <c r="D47" s="25">
        <f>(B47+C47)/2</f>
        <v>23.05</v>
      </c>
      <c r="E47" s="59">
        <f t="shared" si="16"/>
        <v>0.24685408299866132</v>
      </c>
      <c r="F47" s="18">
        <f t="shared" si="17"/>
        <v>-1.3989578740103239</v>
      </c>
    </row>
    <row r="48" spans="1:11" ht="15.6" x14ac:dyDescent="0.3">
      <c r="A48" s="15">
        <v>7</v>
      </c>
      <c r="B48" s="26">
        <v>18.09</v>
      </c>
      <c r="C48" s="24">
        <v>18.03</v>
      </c>
      <c r="D48" s="25">
        <f t="shared" ref="D48:D50" si="18">(B48+C48)/2</f>
        <v>18.060000000000002</v>
      </c>
      <c r="E48" s="59">
        <f t="shared" si="16"/>
        <v>0.19341365461847393</v>
      </c>
      <c r="F48" s="18">
        <f t="shared" si="17"/>
        <v>-1.6429240954641418</v>
      </c>
    </row>
    <row r="49" spans="1:6" ht="15.6" x14ac:dyDescent="0.3">
      <c r="A49" s="15">
        <v>8</v>
      </c>
      <c r="B49" s="26">
        <v>13.35</v>
      </c>
      <c r="C49" s="24">
        <v>13.25</v>
      </c>
      <c r="D49" s="25">
        <f t="shared" si="18"/>
        <v>13.3</v>
      </c>
      <c r="E49" s="59">
        <f t="shared" si="16"/>
        <v>0.14243641231593041</v>
      </c>
      <c r="F49" s="18">
        <f t="shared" si="17"/>
        <v>-1.9488596082252732</v>
      </c>
    </row>
    <row r="50" spans="1:6" ht="15.6" x14ac:dyDescent="0.3">
      <c r="A50" s="15">
        <v>9</v>
      </c>
      <c r="B50" s="26">
        <v>9.6999999999999993</v>
      </c>
      <c r="C50" s="24">
        <v>9.8699999999999992</v>
      </c>
      <c r="D50" s="25">
        <f t="shared" si="18"/>
        <v>9.7850000000000001</v>
      </c>
      <c r="E50" s="59">
        <f t="shared" si="16"/>
        <v>0.10479250334672022</v>
      </c>
      <c r="F50" s="18">
        <f t="shared" si="17"/>
        <v>-2.2557730426049418</v>
      </c>
    </row>
    <row r="51" spans="1:6" ht="15.6" x14ac:dyDescent="0.3">
      <c r="A51" s="15">
        <v>10</v>
      </c>
      <c r="B51" s="26">
        <v>5.82</v>
      </c>
      <c r="C51" s="29">
        <v>5.68</v>
      </c>
      <c r="D51" s="25">
        <f>(B51+C51)/2</f>
        <v>5.75</v>
      </c>
      <c r="E51" s="59">
        <f t="shared" si="16"/>
        <v>6.1579651941097727E-2</v>
      </c>
      <c r="F51" s="18">
        <f t="shared" si="17"/>
        <v>-2.7874237886437223</v>
      </c>
    </row>
    <row r="52" spans="1:6" ht="15.6" x14ac:dyDescent="0.3">
      <c r="A52" s="15">
        <v>12</v>
      </c>
      <c r="B52" s="26">
        <v>2.61</v>
      </c>
      <c r="C52" s="24">
        <v>2.52</v>
      </c>
      <c r="D52" s="25">
        <f>(B52+C52)/2</f>
        <v>2.5649999999999999</v>
      </c>
      <c r="E52" s="59">
        <f t="shared" si="16"/>
        <v>2.7469879518072289E-2</v>
      </c>
      <c r="F52" s="18">
        <f t="shared" si="17"/>
        <v>-3.5946651648302486</v>
      </c>
    </row>
    <row r="53" spans="1:6" ht="16.2" thickBot="1" x14ac:dyDescent="0.35">
      <c r="A53" s="41">
        <v>14</v>
      </c>
      <c r="B53" s="47">
        <v>0</v>
      </c>
      <c r="C53" s="36">
        <v>0</v>
      </c>
      <c r="D53" s="48">
        <f t="shared" ref="D53" si="19">(B53+C53)/2</f>
        <v>0</v>
      </c>
      <c r="E53" s="60">
        <f t="shared" si="16"/>
        <v>0</v>
      </c>
      <c r="F53" s="35" t="e">
        <f t="shared" si="17"/>
        <v>#NUM!</v>
      </c>
    </row>
    <row r="56" spans="1:6" ht="15" thickBot="1" x14ac:dyDescent="0.35"/>
    <row r="57" spans="1:6" ht="18.600000000000001" thickBot="1" x14ac:dyDescent="0.35">
      <c r="A57" s="149" t="s">
        <v>6</v>
      </c>
      <c r="B57" s="146" t="s">
        <v>11</v>
      </c>
      <c r="C57" s="148"/>
      <c r="D57" s="148"/>
      <c r="E57" s="148"/>
      <c r="F57" s="147"/>
    </row>
    <row r="58" spans="1:6" ht="18.600000000000001" thickBot="1" x14ac:dyDescent="0.35">
      <c r="A58" s="150"/>
      <c r="B58" s="146" t="s">
        <v>53</v>
      </c>
      <c r="C58" s="147"/>
      <c r="D58" s="4" t="s">
        <v>4</v>
      </c>
      <c r="E58" s="2" t="s">
        <v>9</v>
      </c>
      <c r="F58" s="2" t="s">
        <v>10</v>
      </c>
    </row>
    <row r="59" spans="1:6" ht="15.6" x14ac:dyDescent="0.3">
      <c r="A59" s="5">
        <v>-5</v>
      </c>
      <c r="B59" s="1">
        <v>95.98</v>
      </c>
      <c r="C59" s="11">
        <v>96.2</v>
      </c>
      <c r="D59" s="12">
        <f>(B59+C59)/2</f>
        <v>96.09</v>
      </c>
      <c r="E59" s="3"/>
      <c r="F59" s="3"/>
    </row>
    <row r="60" spans="1:6" ht="15.6" x14ac:dyDescent="0.3">
      <c r="A60" s="15">
        <v>0</v>
      </c>
      <c r="B60" s="16">
        <v>89.01</v>
      </c>
      <c r="C60" s="22">
        <v>89.1</v>
      </c>
      <c r="D60" s="23">
        <f t="shared" ref="D60:D72" si="20">(B60+C60)/2</f>
        <v>89.055000000000007</v>
      </c>
      <c r="E60" s="18">
        <f>D60/D$60</f>
        <v>1</v>
      </c>
      <c r="F60" s="18">
        <f>LN(E60)</f>
        <v>0</v>
      </c>
    </row>
    <row r="61" spans="1:6" ht="15.6" x14ac:dyDescent="0.3">
      <c r="A61" s="15">
        <v>1</v>
      </c>
      <c r="B61" s="26">
        <v>61.73</v>
      </c>
      <c r="C61" s="21">
        <v>59.78</v>
      </c>
      <c r="D61" s="23">
        <f t="shared" si="20"/>
        <v>60.754999999999995</v>
      </c>
      <c r="E61" s="18">
        <f t="shared" ref="E61:E72" si="21">D61/D$60</f>
        <v>0.68221885351748912</v>
      </c>
      <c r="F61" s="18">
        <f t="shared" ref="F61:F72" si="22">LN(E61)</f>
        <v>-0.38240477303017345</v>
      </c>
    </row>
    <row r="62" spans="1:6" ht="15.6" x14ac:dyDescent="0.3">
      <c r="A62" s="15">
        <v>2</v>
      </c>
      <c r="B62" s="26">
        <v>46.18</v>
      </c>
      <c r="C62" s="21">
        <v>46.18</v>
      </c>
      <c r="D62" s="23">
        <f t="shared" si="20"/>
        <v>46.18</v>
      </c>
      <c r="E62" s="18">
        <f t="shared" si="21"/>
        <v>0.51855594857110765</v>
      </c>
      <c r="F62" s="18">
        <f t="shared" si="22"/>
        <v>-0.65670735246439926</v>
      </c>
    </row>
    <row r="63" spans="1:6" ht="15.6" x14ac:dyDescent="0.3">
      <c r="A63" s="15">
        <v>3</v>
      </c>
      <c r="B63" s="26">
        <v>33.32</v>
      </c>
      <c r="C63" s="21">
        <v>33.46</v>
      </c>
      <c r="D63" s="23">
        <f t="shared" si="20"/>
        <v>33.39</v>
      </c>
      <c r="E63" s="18">
        <f t="shared" si="21"/>
        <v>0.37493683678625567</v>
      </c>
      <c r="F63" s="18">
        <f t="shared" si="22"/>
        <v>-0.98099770243518536</v>
      </c>
    </row>
    <row r="64" spans="1:6" ht="15.6" x14ac:dyDescent="0.3">
      <c r="A64" s="15">
        <v>4</v>
      </c>
      <c r="B64" s="26">
        <v>24.97</v>
      </c>
      <c r="C64" s="21">
        <v>24.86</v>
      </c>
      <c r="D64" s="23">
        <f t="shared" si="20"/>
        <v>24.914999999999999</v>
      </c>
      <c r="E64" s="18">
        <f t="shared" si="21"/>
        <v>0.2797709280781539</v>
      </c>
      <c r="F64" s="18">
        <f t="shared" si="22"/>
        <v>-1.2737841246573807</v>
      </c>
    </row>
    <row r="65" spans="1:43" ht="15.6" x14ac:dyDescent="0.3">
      <c r="A65" s="15">
        <v>5</v>
      </c>
      <c r="B65" s="26">
        <v>15.36</v>
      </c>
      <c r="C65" s="21">
        <v>15.17</v>
      </c>
      <c r="D65" s="23">
        <f t="shared" si="20"/>
        <v>15.265000000000001</v>
      </c>
      <c r="E65" s="18">
        <f t="shared" si="21"/>
        <v>0.17141092583235079</v>
      </c>
      <c r="F65" s="18">
        <f t="shared" si="22"/>
        <v>-1.7636915302039073</v>
      </c>
    </row>
    <row r="66" spans="1:43" ht="15.6" x14ac:dyDescent="0.3">
      <c r="A66" s="15">
        <v>6</v>
      </c>
      <c r="B66" s="26">
        <v>11.98</v>
      </c>
      <c r="C66" s="21">
        <v>11.83</v>
      </c>
      <c r="D66" s="23">
        <f t="shared" si="20"/>
        <v>11.905000000000001</v>
      </c>
      <c r="E66" s="18">
        <f t="shared" si="21"/>
        <v>0.13368143282241313</v>
      </c>
      <c r="F66" s="18">
        <f t="shared" si="22"/>
        <v>-2.0122956764519224</v>
      </c>
    </row>
    <row r="67" spans="1:43" ht="15.6" x14ac:dyDescent="0.3">
      <c r="A67" s="15">
        <v>7</v>
      </c>
      <c r="B67" s="30">
        <v>7.48</v>
      </c>
      <c r="C67" s="31">
        <v>7.48</v>
      </c>
      <c r="D67" s="23">
        <f t="shared" si="20"/>
        <v>7.48</v>
      </c>
      <c r="E67" s="18">
        <f t="shared" si="21"/>
        <v>8.3993038010218402E-2</v>
      </c>
      <c r="F67" s="18">
        <f t="shared" si="22"/>
        <v>-2.4770213644043624</v>
      </c>
    </row>
    <row r="68" spans="1:43" ht="15.6" x14ac:dyDescent="0.3">
      <c r="A68" s="15">
        <v>8</v>
      </c>
      <c r="B68" s="30">
        <v>4.13</v>
      </c>
      <c r="C68" s="31">
        <v>4.16</v>
      </c>
      <c r="D68" s="23">
        <f t="shared" si="20"/>
        <v>4.1449999999999996</v>
      </c>
      <c r="E68" s="18">
        <f t="shared" si="21"/>
        <v>4.6544270394699896E-2</v>
      </c>
      <c r="F68" s="18">
        <f t="shared" si="22"/>
        <v>-3.0673513678034903</v>
      </c>
    </row>
    <row r="69" spans="1:43" ht="15.6" x14ac:dyDescent="0.3">
      <c r="A69" s="15">
        <v>9</v>
      </c>
      <c r="B69" s="30">
        <v>1.06</v>
      </c>
      <c r="C69" s="31">
        <v>1.03</v>
      </c>
      <c r="D69" s="23">
        <f t="shared" si="20"/>
        <v>1.0449999999999999</v>
      </c>
      <c r="E69" s="18">
        <f t="shared" si="21"/>
        <v>1.1734321486721688E-2</v>
      </c>
      <c r="F69" s="18">
        <f t="shared" si="22"/>
        <v>-4.4452372709739745</v>
      </c>
    </row>
    <row r="70" spans="1:43" ht="15.6" x14ac:dyDescent="0.3">
      <c r="A70" s="15">
        <v>10</v>
      </c>
      <c r="B70" s="30">
        <v>0.22</v>
      </c>
      <c r="C70" s="31">
        <v>0.23</v>
      </c>
      <c r="D70" s="23">
        <f t="shared" si="20"/>
        <v>0.22500000000000001</v>
      </c>
      <c r="E70" s="18">
        <f t="shared" si="21"/>
        <v>2.5265285497726121E-3</v>
      </c>
      <c r="F70" s="18">
        <f t="shared" si="22"/>
        <v>-5.9809090331684658</v>
      </c>
    </row>
    <row r="71" spans="1:43" ht="15.6" x14ac:dyDescent="0.3">
      <c r="A71" s="15">
        <v>11</v>
      </c>
      <c r="B71" s="30">
        <v>0.13</v>
      </c>
      <c r="C71" s="31">
        <v>0.11</v>
      </c>
      <c r="D71" s="23">
        <f t="shared" si="20"/>
        <v>0.12</v>
      </c>
      <c r="E71" s="18">
        <f t="shared" si="21"/>
        <v>1.3474818932120599E-3</v>
      </c>
      <c r="F71" s="18">
        <f t="shared" si="22"/>
        <v>-6.6095176925908392</v>
      </c>
    </row>
    <row r="72" spans="1:43" ht="16.2" thickBot="1" x14ac:dyDescent="0.35">
      <c r="A72" s="49">
        <v>12</v>
      </c>
      <c r="B72" s="37">
        <v>0</v>
      </c>
      <c r="C72" s="50">
        <v>0</v>
      </c>
      <c r="D72" s="45">
        <f t="shared" si="20"/>
        <v>0</v>
      </c>
      <c r="E72" s="35">
        <f t="shared" si="21"/>
        <v>0</v>
      </c>
      <c r="F72" s="35" t="e">
        <f t="shared" si="22"/>
        <v>#NUM!</v>
      </c>
    </row>
    <row r="75" spans="1:43" ht="17.399999999999999" x14ac:dyDescent="0.3">
      <c r="A75" s="115" t="s">
        <v>42</v>
      </c>
    </row>
    <row r="77" spans="1:43" ht="15" thickBot="1" x14ac:dyDescent="0.35"/>
    <row r="78" spans="1:43" ht="18.600000000000001" thickBot="1" x14ac:dyDescent="0.35">
      <c r="A78" s="149" t="s">
        <v>6</v>
      </c>
      <c r="B78" s="146" t="s">
        <v>2</v>
      </c>
      <c r="C78" s="148"/>
      <c r="D78" s="148"/>
      <c r="E78" s="148"/>
      <c r="F78" s="148"/>
      <c r="G78" s="147"/>
      <c r="H78" s="146" t="s">
        <v>0</v>
      </c>
      <c r="I78" s="148"/>
      <c r="J78" s="148"/>
      <c r="K78" s="148"/>
      <c r="L78" s="148"/>
      <c r="M78" s="147"/>
      <c r="N78" s="146" t="s">
        <v>1</v>
      </c>
      <c r="O78" s="148"/>
      <c r="P78" s="148"/>
      <c r="Q78" s="148"/>
      <c r="R78" s="148"/>
      <c r="S78" s="147"/>
      <c r="T78" s="146" t="s">
        <v>7</v>
      </c>
      <c r="U78" s="148"/>
      <c r="V78" s="148"/>
      <c r="W78" s="148"/>
      <c r="X78" s="148"/>
      <c r="Y78" s="147"/>
      <c r="Z78" s="146" t="s">
        <v>12</v>
      </c>
      <c r="AA78" s="148"/>
      <c r="AB78" s="148"/>
      <c r="AC78" s="148"/>
      <c r="AD78" s="148"/>
      <c r="AE78" s="147"/>
      <c r="AF78" s="146" t="s">
        <v>8</v>
      </c>
      <c r="AG78" s="148"/>
      <c r="AH78" s="148"/>
      <c r="AI78" s="148"/>
      <c r="AJ78" s="148"/>
      <c r="AK78" s="147"/>
      <c r="AL78" s="146" t="s">
        <v>11</v>
      </c>
      <c r="AM78" s="148"/>
      <c r="AN78" s="148"/>
      <c r="AO78" s="148"/>
      <c r="AP78" s="148"/>
      <c r="AQ78" s="147"/>
    </row>
    <row r="79" spans="1:43" ht="18.600000000000001" thickBot="1" x14ac:dyDescent="0.35">
      <c r="A79" s="150"/>
      <c r="B79" s="146" t="s">
        <v>54</v>
      </c>
      <c r="C79" s="148"/>
      <c r="D79" s="104" t="s">
        <v>4</v>
      </c>
      <c r="E79" s="71" t="s">
        <v>5</v>
      </c>
      <c r="F79" s="71" t="s">
        <v>9</v>
      </c>
      <c r="G79" s="71" t="s">
        <v>10</v>
      </c>
      <c r="H79" s="146" t="s">
        <v>54</v>
      </c>
      <c r="I79" s="148"/>
      <c r="J79" s="104" t="s">
        <v>4</v>
      </c>
      <c r="K79" s="71" t="s">
        <v>5</v>
      </c>
      <c r="L79" s="71" t="s">
        <v>9</v>
      </c>
      <c r="M79" s="71" t="s">
        <v>10</v>
      </c>
      <c r="N79" s="146" t="s">
        <v>54</v>
      </c>
      <c r="O79" s="148"/>
      <c r="P79" s="104" t="s">
        <v>4</v>
      </c>
      <c r="Q79" s="71" t="s">
        <v>5</v>
      </c>
      <c r="R79" s="71" t="s">
        <v>9</v>
      </c>
      <c r="S79" s="71" t="s">
        <v>10</v>
      </c>
      <c r="T79" s="146" t="s">
        <v>54</v>
      </c>
      <c r="U79" s="148"/>
      <c r="V79" s="104" t="s">
        <v>4</v>
      </c>
      <c r="W79" s="71" t="s">
        <v>5</v>
      </c>
      <c r="X79" s="71" t="s">
        <v>9</v>
      </c>
      <c r="Y79" s="71" t="s">
        <v>10</v>
      </c>
      <c r="Z79" s="146" t="s">
        <v>54</v>
      </c>
      <c r="AA79" s="148"/>
      <c r="AB79" s="104" t="s">
        <v>4</v>
      </c>
      <c r="AC79" s="71" t="s">
        <v>5</v>
      </c>
      <c r="AD79" s="71" t="s">
        <v>9</v>
      </c>
      <c r="AE79" s="71" t="s">
        <v>10</v>
      </c>
      <c r="AF79" s="146" t="s">
        <v>54</v>
      </c>
      <c r="AG79" s="148"/>
      <c r="AH79" s="104" t="s">
        <v>4</v>
      </c>
      <c r="AI79" s="71" t="s">
        <v>5</v>
      </c>
      <c r="AJ79" s="71" t="s">
        <v>9</v>
      </c>
      <c r="AK79" s="71" t="s">
        <v>10</v>
      </c>
      <c r="AL79" s="146" t="s">
        <v>54</v>
      </c>
      <c r="AM79" s="148"/>
      <c r="AN79" s="104" t="s">
        <v>4</v>
      </c>
      <c r="AO79" s="71" t="s">
        <v>5</v>
      </c>
      <c r="AP79" s="71" t="s">
        <v>9</v>
      </c>
      <c r="AQ79" s="71" t="s">
        <v>10</v>
      </c>
    </row>
    <row r="80" spans="1:43" ht="15.6" x14ac:dyDescent="0.3">
      <c r="A80" s="106">
        <v>0</v>
      </c>
      <c r="B80" s="126">
        <v>47</v>
      </c>
      <c r="C80" s="127">
        <v>46.361055577768894</v>
      </c>
      <c r="D80" s="23">
        <f t="shared" ref="D80:D84" si="23">(B80+C80)/2</f>
        <v>46.680527788884447</v>
      </c>
      <c r="E80" s="19">
        <f>100-((D$80-D80)/D$80)*100</f>
        <v>100</v>
      </c>
      <c r="F80" s="20">
        <f>D80/D$80</f>
        <v>1</v>
      </c>
      <c r="G80" s="21">
        <f>LN(D80/D$80)</f>
        <v>0</v>
      </c>
      <c r="H80" s="126">
        <v>47</v>
      </c>
      <c r="I80" s="127">
        <v>46.361055577768894</v>
      </c>
      <c r="J80" s="59">
        <f t="shared" ref="J80:J84" si="24">(H80+I80)/2</f>
        <v>46.680527788884447</v>
      </c>
      <c r="K80" s="72">
        <f>100-((J$80-J80)/J$80)*100</f>
        <v>100</v>
      </c>
      <c r="L80" s="18">
        <f>J80/J$80</f>
        <v>1</v>
      </c>
      <c r="M80" s="18">
        <f>LN(J80/J$80)</f>
        <v>0</v>
      </c>
      <c r="N80" s="126">
        <v>45.101959216313475</v>
      </c>
      <c r="O80" s="127">
        <v>45.646941223510595</v>
      </c>
      <c r="P80" s="23">
        <f t="shared" ref="P80:P84" si="25">(N80+O80)/2</f>
        <v>45.374450219912035</v>
      </c>
      <c r="Q80" s="19">
        <f>100-((P$80-P80)/P$80)*100</f>
        <v>100</v>
      </c>
      <c r="R80" s="18">
        <f>P80/P$80</f>
        <v>1</v>
      </c>
      <c r="S80" s="18">
        <f>LN(P80/P$80)</f>
        <v>0</v>
      </c>
      <c r="T80" s="126">
        <v>45.534186325469811</v>
      </c>
      <c r="U80" s="127">
        <v>46.041583366653335</v>
      </c>
      <c r="V80" s="23">
        <f t="shared" ref="V80:V84" si="26">(T80+U80)/2</f>
        <v>45.787884846061573</v>
      </c>
      <c r="W80" s="111">
        <f>100-((V$80-V80)/V$80)*100</f>
        <v>100</v>
      </c>
      <c r="X80" s="18">
        <f>V80/V$80</f>
        <v>1</v>
      </c>
      <c r="Y80" s="18">
        <f>LN(V80/V$80)</f>
        <v>0</v>
      </c>
      <c r="Z80" s="16">
        <v>45.62</v>
      </c>
      <c r="AA80" s="17">
        <v>45.95</v>
      </c>
      <c r="AB80" s="23">
        <f t="shared" ref="AB80:AB84" si="27">(Z80+AA80)/2</f>
        <v>45.784999999999997</v>
      </c>
      <c r="AC80" s="10">
        <f>100-((AB$80-AB80)/AB$80)*100</f>
        <v>100</v>
      </c>
      <c r="AD80" s="18">
        <f>AB80/AB$80</f>
        <v>1</v>
      </c>
      <c r="AE80" s="18">
        <f>LN(AB80/AB$80)</f>
        <v>0</v>
      </c>
      <c r="AF80" s="16">
        <v>48.37</v>
      </c>
      <c r="AG80" s="17">
        <v>48.37</v>
      </c>
      <c r="AH80" s="59">
        <f t="shared" ref="AH80:AH84" si="28">(AF80+AG80)/2</f>
        <v>48.37</v>
      </c>
      <c r="AI80" s="112">
        <f>100-((AH$80-AH80)/AH$80)*100</f>
        <v>100</v>
      </c>
      <c r="AJ80" s="18">
        <f>AH80/AH$80</f>
        <v>1</v>
      </c>
      <c r="AK80" s="18">
        <f>LN(AH80/AH$80)</f>
        <v>0</v>
      </c>
      <c r="AL80" s="16">
        <v>43.71</v>
      </c>
      <c r="AM80" s="17">
        <v>44.38</v>
      </c>
      <c r="AN80" s="59">
        <f t="shared" ref="AN80:AN84" si="29">(AL80+AM80)/2</f>
        <v>44.045000000000002</v>
      </c>
      <c r="AO80" s="112">
        <f>100-((AN$80-AN80)/AN$80)*100</f>
        <v>100</v>
      </c>
      <c r="AP80" s="18">
        <f>AN80/AN$80</f>
        <v>1</v>
      </c>
      <c r="AQ80" s="18">
        <f>LN(AN80/AN$80)</f>
        <v>0</v>
      </c>
    </row>
    <row r="81" spans="1:43" ht="15.6" x14ac:dyDescent="0.3">
      <c r="A81" s="106">
        <v>30</v>
      </c>
      <c r="B81" s="25">
        <v>46.981207516993202</v>
      </c>
      <c r="C81" s="23">
        <v>45.477808876449416</v>
      </c>
      <c r="D81" s="23">
        <f t="shared" si="23"/>
        <v>46.229508196721312</v>
      </c>
      <c r="E81" s="19">
        <f t="shared" ref="E81:E84" si="30">100-((D$80-D81)/D$80)*100</f>
        <v>99.033816425120776</v>
      </c>
      <c r="F81" s="18">
        <f>D81/D$80</f>
        <v>0.99033816425120769</v>
      </c>
      <c r="G81" s="59">
        <f>LN(D81/D$80)</f>
        <v>-9.7088141269609379E-3</v>
      </c>
      <c r="H81" s="25">
        <v>43.523390643742502</v>
      </c>
      <c r="I81" s="23">
        <v>45.139544182327064</v>
      </c>
      <c r="J81" s="59">
        <f t="shared" si="24"/>
        <v>44.331467413034787</v>
      </c>
      <c r="K81" s="72">
        <f>100-((J$80-J81)/J$80)*100</f>
        <v>94.967793880837363</v>
      </c>
      <c r="L81" s="18">
        <f>J81/J$80</f>
        <v>0.94967793880837359</v>
      </c>
      <c r="M81" s="18">
        <f>LN(J81/J$80)</f>
        <v>-5.1632363645694353E-2</v>
      </c>
      <c r="N81" s="25">
        <v>39.764894042383048</v>
      </c>
      <c r="O81" s="23">
        <v>39.61455417832866</v>
      </c>
      <c r="P81" s="23">
        <f t="shared" si="25"/>
        <v>39.689724110355854</v>
      </c>
      <c r="Q81" s="19">
        <f>100-((P$80-P81)/P$80)*100</f>
        <v>87.47152619589977</v>
      </c>
      <c r="R81" s="18">
        <f>P81/P$80</f>
        <v>0.87471526195899763</v>
      </c>
      <c r="S81" s="18">
        <f>LN(P81/P$80)</f>
        <v>-0.13385686048744461</v>
      </c>
      <c r="T81" s="25">
        <v>42.395841663334664</v>
      </c>
      <c r="U81" s="23">
        <v>43.673730507796876</v>
      </c>
      <c r="V81" s="23">
        <f t="shared" si="26"/>
        <v>43.03478608556577</v>
      </c>
      <c r="W81" s="111">
        <f>100-((V$80-V81)/V$80)*100</f>
        <v>93.987276831520617</v>
      </c>
      <c r="X81" s="18">
        <f>V81/V$80</f>
        <v>0.93987276831520616</v>
      </c>
      <c r="Y81" s="18">
        <f>LN(V81/V$80)</f>
        <v>-6.2010765735275621E-2</v>
      </c>
      <c r="Z81" s="26">
        <v>37.35</v>
      </c>
      <c r="AA81" s="24">
        <v>37.51</v>
      </c>
      <c r="AB81" s="23">
        <f t="shared" si="27"/>
        <v>37.43</v>
      </c>
      <c r="AC81" s="19">
        <f>100-((AB$80-AB81)/AB$80)*100</f>
        <v>81.751665392595839</v>
      </c>
      <c r="AD81" s="18">
        <f>AB81/AB$80</f>
        <v>0.81751665392595829</v>
      </c>
      <c r="AE81" s="18">
        <f>LN(AB81/AB$80)</f>
        <v>-0.20148400464335786</v>
      </c>
      <c r="AF81" s="26">
        <v>43</v>
      </c>
      <c r="AG81" s="24">
        <v>42.8</v>
      </c>
      <c r="AH81" s="59">
        <f t="shared" si="28"/>
        <v>42.9</v>
      </c>
      <c r="AI81" s="72">
        <f>100-((AH$80-AH81)/AH$80)*100</f>
        <v>88.691337605954104</v>
      </c>
      <c r="AJ81" s="18">
        <f>AH81/AH$80</f>
        <v>0.88691337605954101</v>
      </c>
      <c r="AK81" s="18">
        <f>LN(AH81/AH$80)</f>
        <v>-0.12000796090092057</v>
      </c>
      <c r="AL81" s="26">
        <v>31.19</v>
      </c>
      <c r="AM81" s="24">
        <v>34.68</v>
      </c>
      <c r="AN81" s="59">
        <f t="shared" si="29"/>
        <v>32.935000000000002</v>
      </c>
      <c r="AO81" s="72">
        <f>100-((AN$80-AN81)/AN$80)*100</f>
        <v>74.775797479850155</v>
      </c>
      <c r="AP81" s="18">
        <f>AN81/AN$80</f>
        <v>0.74775797479850159</v>
      </c>
      <c r="AQ81" s="18">
        <f>LN(AN81/AN$80)</f>
        <v>-0.29067591646910268</v>
      </c>
    </row>
    <row r="82" spans="1:43" ht="15.6" x14ac:dyDescent="0.3">
      <c r="A82" s="106">
        <v>60</v>
      </c>
      <c r="B82" s="25">
        <v>47.451019592163135</v>
      </c>
      <c r="C82" s="23">
        <v>45.101959216313475</v>
      </c>
      <c r="D82" s="23">
        <f t="shared" si="23"/>
        <v>46.276489404238305</v>
      </c>
      <c r="E82" s="19">
        <f t="shared" si="30"/>
        <v>99.13446054750402</v>
      </c>
      <c r="F82" s="18">
        <f>D82/D$80</f>
        <v>0.99134460547504022</v>
      </c>
      <c r="G82" s="59">
        <f>LN(D82/D$80)</f>
        <v>-8.6930700071254762E-3</v>
      </c>
      <c r="H82" s="25">
        <v>43.185125949620151</v>
      </c>
      <c r="I82" s="23">
        <v>44.275089964014391</v>
      </c>
      <c r="J82" s="59">
        <f t="shared" si="24"/>
        <v>43.730107956817271</v>
      </c>
      <c r="K82" s="72">
        <f t="shared" ref="K82:K84" si="31">100-((J$80-J82)/J$80)*100</f>
        <v>93.679549114331721</v>
      </c>
      <c r="L82" s="18">
        <f>J82/J$80</f>
        <v>0.93679549114331717</v>
      </c>
      <c r="M82" s="18">
        <f>LN(J82/J$80)</f>
        <v>-6.5290279751077721E-2</v>
      </c>
      <c r="N82" s="25">
        <v>37.096361455417828</v>
      </c>
      <c r="O82" s="23">
        <v>36.382247101159535</v>
      </c>
      <c r="P82" s="23">
        <f t="shared" si="25"/>
        <v>36.739304278288685</v>
      </c>
      <c r="Q82" s="19">
        <f t="shared" ref="Q82:Q84" si="32">100-((P$80-P82)/P$80)*100</f>
        <v>80.969144750465944</v>
      </c>
      <c r="R82" s="18">
        <f>P82/P$80</f>
        <v>0.80969144750465938</v>
      </c>
      <c r="S82" s="18">
        <f>LN(P82/P$80)</f>
        <v>-0.2111020328941304</v>
      </c>
      <c r="T82" s="25">
        <v>39.107157137145137</v>
      </c>
      <c r="U82" s="23">
        <v>41.662934826069574</v>
      </c>
      <c r="V82" s="23">
        <f t="shared" si="26"/>
        <v>40.385045981607355</v>
      </c>
      <c r="W82" s="111">
        <f t="shared" ref="W82:W84" si="33">100-((V$80-V82)/V$80)*100</f>
        <v>88.200287297352759</v>
      </c>
      <c r="X82" s="18">
        <f>V82/V$80</f>
        <v>0.88200287297352764</v>
      </c>
      <c r="Y82" s="18">
        <f>LN(V82/V$80)</f>
        <v>-0.12555996564105038</v>
      </c>
      <c r="Z82" s="26">
        <v>27.07</v>
      </c>
      <c r="AA82" s="24">
        <v>26.89</v>
      </c>
      <c r="AB82" s="23">
        <f t="shared" si="27"/>
        <v>26.98</v>
      </c>
      <c r="AC82" s="19">
        <f t="shared" ref="AC82:AC84" si="34">100-((AB$80-AB82)/AB$80)*100</f>
        <v>58.927596374358423</v>
      </c>
      <c r="AD82" s="18">
        <f>AB82/AB$80</f>
        <v>0.58927596374358415</v>
      </c>
      <c r="AE82" s="18">
        <f>LN(AB82/AB$80)</f>
        <v>-0.52886067578008567</v>
      </c>
      <c r="AF82" s="26">
        <v>36</v>
      </c>
      <c r="AG82" s="24">
        <v>47.46</v>
      </c>
      <c r="AH82" s="59">
        <f t="shared" si="28"/>
        <v>41.730000000000004</v>
      </c>
      <c r="AI82" s="72">
        <f t="shared" ref="AI82:AI84" si="35">100-((AH$80-AH82)/AH$80)*100</f>
        <v>86.272482943973557</v>
      </c>
      <c r="AJ82" s="18">
        <f>AH82/AH$80</f>
        <v>0.8627248294397355</v>
      </c>
      <c r="AK82" s="18">
        <f>LN(AH82/AH$80)</f>
        <v>-0.14765949223143046</v>
      </c>
      <c r="AL82" s="26">
        <v>23.84</v>
      </c>
      <c r="AM82" s="24">
        <v>23.66</v>
      </c>
      <c r="AN82" s="59">
        <f t="shared" si="29"/>
        <v>23.75</v>
      </c>
      <c r="AO82" s="72">
        <f t="shared" ref="AO82:AO84" si="36">100-((AN$80-AN82)/AN$80)*100</f>
        <v>53.922125099330223</v>
      </c>
      <c r="AP82" s="18">
        <f>AN82/AN$80</f>
        <v>0.53922125099330231</v>
      </c>
      <c r="AQ82" s="18">
        <f>LN(AN82/AN$80)</f>
        <v>-0.61762930808110872</v>
      </c>
    </row>
    <row r="83" spans="1:43" ht="15.6" x14ac:dyDescent="0.3">
      <c r="A83" s="106">
        <v>90</v>
      </c>
      <c r="B83" s="25">
        <v>47.357057177129143</v>
      </c>
      <c r="C83" s="23">
        <v>45.289884046381445</v>
      </c>
      <c r="D83" s="23">
        <f t="shared" si="23"/>
        <v>46.323470611755297</v>
      </c>
      <c r="E83" s="19">
        <f t="shared" si="30"/>
        <v>99.235104669887278</v>
      </c>
      <c r="F83" s="18">
        <f>D83/D$80</f>
        <v>0.99235104669887275</v>
      </c>
      <c r="G83" s="59">
        <f>LN(D83/D$80)</f>
        <v>-7.6783565765789364E-3</v>
      </c>
      <c r="H83" s="25">
        <v>42.546181527389045</v>
      </c>
      <c r="I83" s="23">
        <v>43.410635745701718</v>
      </c>
      <c r="J83" s="59">
        <f t="shared" si="24"/>
        <v>42.978408636545382</v>
      </c>
      <c r="K83" s="72">
        <f t="shared" si="31"/>
        <v>92.069243156199676</v>
      </c>
      <c r="L83" s="18">
        <f>J83/J$80</f>
        <v>0.92069243156199676</v>
      </c>
      <c r="M83" s="18">
        <f>LN(J83/J$80)</f>
        <v>-8.262924903058827E-2</v>
      </c>
      <c r="N83" s="25">
        <v>36.419832067173125</v>
      </c>
      <c r="O83" s="23">
        <v>35.818472610955617</v>
      </c>
      <c r="P83" s="23">
        <f t="shared" si="25"/>
        <v>36.119152339064371</v>
      </c>
      <c r="Q83" s="19">
        <f t="shared" si="32"/>
        <v>79.602402153654992</v>
      </c>
      <c r="R83" s="18">
        <f>P83/P$80</f>
        <v>0.79602402153654994</v>
      </c>
      <c r="S83" s="18">
        <f>LN(P83/P$80)</f>
        <v>-0.22812591578335886</v>
      </c>
      <c r="T83" s="25">
        <v>39.407836865253891</v>
      </c>
      <c r="U83" s="23">
        <v>38.12994802079168</v>
      </c>
      <c r="V83" s="23">
        <f t="shared" si="26"/>
        <v>38.768892443022786</v>
      </c>
      <c r="W83" s="111">
        <f t="shared" si="33"/>
        <v>84.670634106300014</v>
      </c>
      <c r="X83" s="18">
        <f>V83/V$80</f>
        <v>0.84670634106300013</v>
      </c>
      <c r="Y83" s="18">
        <f>LN(V83/V$80)</f>
        <v>-0.16640134921230915</v>
      </c>
      <c r="Z83" s="26">
        <v>21.48</v>
      </c>
      <c r="AA83" s="24">
        <v>19.46</v>
      </c>
      <c r="AB83" s="23">
        <f t="shared" si="27"/>
        <v>20.47</v>
      </c>
      <c r="AC83" s="19">
        <f t="shared" si="34"/>
        <v>44.708965818499514</v>
      </c>
      <c r="AD83" s="18">
        <f>AB83/AB$80</f>
        <v>0.44708965818499508</v>
      </c>
      <c r="AE83" s="18">
        <f>LN(AB83/AB$80)</f>
        <v>-0.80499612688649735</v>
      </c>
      <c r="AF83" s="26">
        <v>41.17</v>
      </c>
      <c r="AG83" s="24">
        <v>40.26</v>
      </c>
      <c r="AH83" s="59">
        <f t="shared" si="28"/>
        <v>40.715000000000003</v>
      </c>
      <c r="AI83" s="72">
        <f t="shared" si="35"/>
        <v>84.174074839776736</v>
      </c>
      <c r="AJ83" s="18">
        <f>AH83/AH$80</f>
        <v>0.84174074839776736</v>
      </c>
      <c r="AK83" s="18">
        <f>LN(AH83/AH$80)</f>
        <v>-0.17228321191579701</v>
      </c>
      <c r="AL83" s="26">
        <v>17.149999999999999</v>
      </c>
      <c r="AM83" s="24">
        <v>17.02</v>
      </c>
      <c r="AN83" s="59">
        <f t="shared" si="29"/>
        <v>17.085000000000001</v>
      </c>
      <c r="AO83" s="72">
        <f t="shared" si="36"/>
        <v>38.789873992507665</v>
      </c>
      <c r="AP83" s="18">
        <f>AN83/AN$80</f>
        <v>0.38789873992507662</v>
      </c>
      <c r="AQ83" s="18">
        <f>LN(AN83/AN$80)</f>
        <v>-0.94701095299450389</v>
      </c>
    </row>
    <row r="84" spans="1:43" ht="16.2" thickBot="1" x14ac:dyDescent="0.35">
      <c r="A84" s="108">
        <v>120</v>
      </c>
      <c r="B84" s="48">
        <v>47.169132347061179</v>
      </c>
      <c r="C84" s="45">
        <v>45.289884046381445</v>
      </c>
      <c r="D84" s="45">
        <f t="shared" si="23"/>
        <v>46.229508196721312</v>
      </c>
      <c r="E84" s="43">
        <f t="shared" si="30"/>
        <v>99.033816425120776</v>
      </c>
      <c r="F84" s="35">
        <f>D84/D$80</f>
        <v>0.99033816425120769</v>
      </c>
      <c r="G84" s="60">
        <f>LN(D84/D$80)</f>
        <v>-9.7088141269609379E-3</v>
      </c>
      <c r="H84" s="48">
        <v>42.095161935225903</v>
      </c>
      <c r="I84" s="45">
        <v>41.662934826069574</v>
      </c>
      <c r="J84" s="60">
        <f t="shared" si="24"/>
        <v>41.879048380647738</v>
      </c>
      <c r="K84" s="113">
        <f t="shared" si="31"/>
        <v>89.714170692431551</v>
      </c>
      <c r="L84" s="35">
        <f>J84/J$80</f>
        <v>0.8971417069243155</v>
      </c>
      <c r="M84" s="35">
        <f>LN(J84/J$80)</f>
        <v>-0.10854145066675901</v>
      </c>
      <c r="N84" s="48">
        <v>34.841263494602153</v>
      </c>
      <c r="O84" s="45">
        <v>34.239904038384644</v>
      </c>
      <c r="P84" s="45">
        <f t="shared" si="25"/>
        <v>34.540583766493398</v>
      </c>
      <c r="Q84" s="43">
        <f t="shared" si="32"/>
        <v>76.123420998136254</v>
      </c>
      <c r="R84" s="35">
        <f>P84/P$80</f>
        <v>0.76123420998136249</v>
      </c>
      <c r="S84" s="35">
        <f>LN(P84/P$80)</f>
        <v>-0.27281420239796439</v>
      </c>
      <c r="T84" s="48">
        <v>36.175529788084766</v>
      </c>
      <c r="U84" s="45">
        <v>38.393042782886845</v>
      </c>
      <c r="V84" s="45">
        <f t="shared" si="26"/>
        <v>37.284286285485805</v>
      </c>
      <c r="W84" s="114">
        <f t="shared" si="33"/>
        <v>81.428278268007389</v>
      </c>
      <c r="X84" s="35">
        <f>V84/V$80</f>
        <v>0.81428278268007392</v>
      </c>
      <c r="Y84" s="35">
        <f>LN(V84/V$80)</f>
        <v>-0.2054475744387427</v>
      </c>
      <c r="Z84" s="47">
        <v>15.98</v>
      </c>
      <c r="AA84" s="36">
        <v>15.48</v>
      </c>
      <c r="AB84" s="45">
        <f t="shared" si="27"/>
        <v>15.73</v>
      </c>
      <c r="AC84" s="43">
        <f t="shared" si="34"/>
        <v>34.356230206399474</v>
      </c>
      <c r="AD84" s="35">
        <f>AB84/AB$80</f>
        <v>0.3435623020639948</v>
      </c>
      <c r="AE84" s="35">
        <f>LN(AB84/AB$80)</f>
        <v>-1.0683868094895088</v>
      </c>
      <c r="AF84" s="47">
        <v>41.5</v>
      </c>
      <c r="AG84" s="36">
        <v>37</v>
      </c>
      <c r="AH84" s="60">
        <f t="shared" si="28"/>
        <v>39.25</v>
      </c>
      <c r="AI84" s="113">
        <f t="shared" si="35"/>
        <v>81.145338019433538</v>
      </c>
      <c r="AJ84" s="35">
        <f>AH84/AH$80</f>
        <v>0.81145338019433533</v>
      </c>
      <c r="AK84" s="35">
        <f>LN(AH84/AH$80)</f>
        <v>-0.20892834260647439</v>
      </c>
      <c r="AL84" s="47">
        <v>11.63</v>
      </c>
      <c r="AM84" s="36">
        <v>12.46</v>
      </c>
      <c r="AN84" s="60">
        <f t="shared" si="29"/>
        <v>12.045000000000002</v>
      </c>
      <c r="AO84" s="113">
        <f t="shared" si="36"/>
        <v>27.347031445112961</v>
      </c>
      <c r="AP84" s="35">
        <f>AN84/AN$80</f>
        <v>0.27347031445112957</v>
      </c>
      <c r="AQ84" s="35">
        <f>LN(AN84/AN$80)</f>
        <v>-1.2965622024949242</v>
      </c>
    </row>
  </sheetData>
  <mergeCells count="33">
    <mergeCell ref="A78:A79"/>
    <mergeCell ref="AF78:AK78"/>
    <mergeCell ref="AL78:AQ78"/>
    <mergeCell ref="B79:C79"/>
    <mergeCell ref="H79:I79"/>
    <mergeCell ref="N79:O79"/>
    <mergeCell ref="T79:U79"/>
    <mergeCell ref="Z79:AA79"/>
    <mergeCell ref="AF79:AG79"/>
    <mergeCell ref="AL79:AM79"/>
    <mergeCell ref="B78:G78"/>
    <mergeCell ref="H78:M78"/>
    <mergeCell ref="N78:S78"/>
    <mergeCell ref="T78:Y78"/>
    <mergeCell ref="Z78:AE78"/>
    <mergeCell ref="B4:F4"/>
    <mergeCell ref="A4:A5"/>
    <mergeCell ref="B5:C5"/>
    <mergeCell ref="G5:H5"/>
    <mergeCell ref="L5:M5"/>
    <mergeCell ref="G4:K4"/>
    <mergeCell ref="L4:P4"/>
    <mergeCell ref="B21:C21"/>
    <mergeCell ref="G21:H21"/>
    <mergeCell ref="A20:A21"/>
    <mergeCell ref="B20:F20"/>
    <mergeCell ref="G20:K20"/>
    <mergeCell ref="B57:F57"/>
    <mergeCell ref="B58:C58"/>
    <mergeCell ref="B39:C39"/>
    <mergeCell ref="B38:F38"/>
    <mergeCell ref="A38:A39"/>
    <mergeCell ref="A57:A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Degussa P25</vt:lpstr>
      <vt:lpstr>PZS</vt:lpstr>
      <vt:lpstr>PZ23S</vt:lpstr>
      <vt:lpstr>PZS60Å</vt:lpstr>
      <vt:lpstr>PZS40-60 µm</vt:lpstr>
      <vt:lpstr>PZSB</vt:lpstr>
      <vt:lpstr>Photocatalytic ozonation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2018-06-20T19:58:03Z</dcterms:modified>
</cp:coreProperties>
</file>